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updateLinks="always"/>
  <mc:AlternateContent xmlns:mc="http://schemas.openxmlformats.org/markup-compatibility/2006">
    <mc:Choice Requires="x15">
      <x15ac:absPath xmlns:x15ac="http://schemas.microsoft.com/office/spreadsheetml/2010/11/ac" url="https://faqdd.sharepoint.com/sites/Fondsactionqubcoispourledveloppementdurable/Shared Documents/Développement Économique Canada/Deuxieme_Entente_2024-2027/Trousse pour le site Web/DEC_FE_Trousse_Pour_Depot_Projet_Octobre2024/Volet 2/"/>
    </mc:Choice>
  </mc:AlternateContent>
  <xr:revisionPtr revIDLastSave="2988" documentId="13_ncr:1_{0BE52D6D-ADE7-2E45-A19B-BBCD10680638}" xr6:coauthVersionLast="47" xr6:coauthVersionMax="47" xr10:uidLastSave="{7E4B30CA-C236-8F4F-A652-5704C795C670}"/>
  <bookViews>
    <workbookView xWindow="29400" yWindow="-2480" windowWidth="38400" windowHeight="21600" xr2:uid="{7DADEA80-61F4-714D-976C-0BAE1ED772A6}"/>
  </bookViews>
  <sheets>
    <sheet name="Grille Cohorte" sheetId="11" r:id="rId1"/>
    <sheet name="Grille TP (Volet 2)" sheetId="15" state="hidden" r:id="rId2"/>
    <sheet name="Grille PAE (V2) (2)" sheetId="12" state="hidden" r:id="rId3"/>
    <sheet name="Grille TP (V2) (2)" sheetId="14" state="hidden" r:id="rId4"/>
  </sheets>
  <definedNames>
    <definedName name="Thématique_du_proj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1" l="1"/>
  <c r="E34" i="11"/>
  <c r="E33" i="11" s="1"/>
  <c r="F34" i="11"/>
  <c r="F33" i="11" s="1"/>
  <c r="G34" i="11"/>
  <c r="G33" i="11" s="1"/>
  <c r="H34" i="11"/>
  <c r="H33" i="11" s="1"/>
  <c r="I34" i="11"/>
  <c r="I33" i="11" s="1"/>
  <c r="J34" i="11"/>
  <c r="J33" i="11" s="1"/>
  <c r="K34" i="11"/>
  <c r="K33" i="11" s="1"/>
  <c r="L34" i="11"/>
  <c r="L33" i="11" s="1"/>
  <c r="M34" i="11"/>
  <c r="M33" i="11" s="1"/>
  <c r="I35" i="11"/>
  <c r="E36" i="11"/>
  <c r="E35" i="11" s="1"/>
  <c r="F36" i="11"/>
  <c r="F35" i="11" s="1"/>
  <c r="G36" i="11"/>
  <c r="G35" i="11" s="1"/>
  <c r="H36" i="11"/>
  <c r="H35" i="11" s="1"/>
  <c r="I36" i="11"/>
  <c r="J36" i="11"/>
  <c r="J35" i="11" s="1"/>
  <c r="K36" i="11"/>
  <c r="K35" i="11" s="1"/>
  <c r="L36" i="11"/>
  <c r="L35" i="11" s="1"/>
  <c r="M36" i="11"/>
  <c r="M35" i="11" s="1"/>
  <c r="E37" i="11"/>
  <c r="F37" i="11"/>
  <c r="G37" i="11"/>
  <c r="H37" i="11"/>
  <c r="I37" i="11"/>
  <c r="J37" i="11"/>
  <c r="K37" i="11"/>
  <c r="L37" i="11"/>
  <c r="M37" i="11"/>
  <c r="E38" i="11"/>
  <c r="F38" i="11"/>
  <c r="G38" i="11"/>
  <c r="H38" i="11"/>
  <c r="I38" i="11"/>
  <c r="J38" i="11"/>
  <c r="K38" i="11"/>
  <c r="L38" i="11"/>
  <c r="M38" i="11"/>
  <c r="D34" i="11"/>
  <c r="D36" i="11"/>
  <c r="D37" i="11"/>
  <c r="E76" i="11"/>
  <c r="F76" i="11"/>
  <c r="G76" i="11"/>
  <c r="H76" i="11"/>
  <c r="I76" i="11"/>
  <c r="J76" i="11"/>
  <c r="K76" i="11"/>
  <c r="L76" i="11"/>
  <c r="M76" i="11"/>
  <c r="E63" i="11"/>
  <c r="F63" i="11"/>
  <c r="G63" i="11"/>
  <c r="H63" i="11"/>
  <c r="H67" i="11" s="1"/>
  <c r="I63" i="11"/>
  <c r="I67" i="11" s="1"/>
  <c r="J63" i="11"/>
  <c r="J67" i="11" s="1"/>
  <c r="K63" i="11"/>
  <c r="K67" i="11" s="1"/>
  <c r="L63" i="11"/>
  <c r="M63" i="11"/>
  <c r="P48" i="11"/>
  <c r="O48" i="11"/>
  <c r="O47" i="11"/>
  <c r="O46" i="11"/>
  <c r="O41" i="11"/>
  <c r="O40" i="11"/>
  <c r="O39" i="11"/>
  <c r="M30" i="11"/>
  <c r="L30" i="11"/>
  <c r="K30" i="11"/>
  <c r="J30" i="11"/>
  <c r="I30" i="11"/>
  <c r="H30" i="11"/>
  <c r="G30" i="11"/>
  <c r="F30" i="11"/>
  <c r="E30" i="11"/>
  <c r="D30" i="11"/>
  <c r="O28" i="11"/>
  <c r="O26" i="11"/>
  <c r="O25" i="11"/>
  <c r="O24" i="11"/>
  <c r="O23" i="11"/>
  <c r="O22" i="11"/>
  <c r="O21" i="11"/>
  <c r="O20" i="11"/>
  <c r="O19" i="11"/>
  <c r="O18" i="11"/>
  <c r="O27" i="11"/>
  <c r="N66" i="11"/>
  <c r="N65" i="11"/>
  <c r="N64" i="11"/>
  <c r="N60" i="11"/>
  <c r="N59" i="11"/>
  <c r="N58" i="11"/>
  <c r="N57" i="11"/>
  <c r="E56" i="11"/>
  <c r="E67" i="11" s="1"/>
  <c r="F56" i="11"/>
  <c r="F67" i="11" s="1"/>
  <c r="G56" i="11"/>
  <c r="G67" i="11" s="1"/>
  <c r="H56" i="11"/>
  <c r="I56" i="11"/>
  <c r="J56" i="11"/>
  <c r="K56" i="11"/>
  <c r="L56" i="11"/>
  <c r="M56" i="11"/>
  <c r="M67" i="11" s="1"/>
  <c r="D63" i="11"/>
  <c r="D56" i="11"/>
  <c r="C55" i="11"/>
  <c r="E83" i="11"/>
  <c r="F83" i="11"/>
  <c r="G83" i="11"/>
  <c r="H83" i="11"/>
  <c r="I83" i="11"/>
  <c r="J83" i="11"/>
  <c r="K83" i="11"/>
  <c r="L83" i="11"/>
  <c r="M83" i="11"/>
  <c r="N85" i="11"/>
  <c r="N86" i="11"/>
  <c r="N79" i="11"/>
  <c r="N78" i="11"/>
  <c r="N77" i="11"/>
  <c r="D76" i="11"/>
  <c r="N19" i="11"/>
  <c r="N20" i="11"/>
  <c r="N61" i="11"/>
  <c r="N62" i="11"/>
  <c r="N47" i="11"/>
  <c r="N48" i="11"/>
  <c r="D45" i="11"/>
  <c r="N28" i="11"/>
  <c r="N27" i="11"/>
  <c r="N26" i="11"/>
  <c r="N21" i="11"/>
  <c r="N22" i="11"/>
  <c r="N23" i="11"/>
  <c r="N24" i="11"/>
  <c r="E18" i="11"/>
  <c r="F18" i="11"/>
  <c r="G18" i="11"/>
  <c r="H18" i="11"/>
  <c r="I18" i="11"/>
  <c r="J18" i="11"/>
  <c r="K18" i="11"/>
  <c r="L18" i="11"/>
  <c r="M18" i="11"/>
  <c r="E25" i="11"/>
  <c r="F25" i="11"/>
  <c r="G25" i="11"/>
  <c r="H25" i="11"/>
  <c r="I25" i="11"/>
  <c r="J25" i="11"/>
  <c r="K25" i="11"/>
  <c r="L25" i="11"/>
  <c r="M25" i="11"/>
  <c r="D25" i="11"/>
  <c r="D18" i="11"/>
  <c r="E69" i="15"/>
  <c r="F69" i="15"/>
  <c r="G69" i="15"/>
  <c r="H69" i="15"/>
  <c r="I69" i="15"/>
  <c r="J69" i="15"/>
  <c r="K69" i="15"/>
  <c r="L69" i="15"/>
  <c r="M69" i="15"/>
  <c r="J70" i="15"/>
  <c r="K70" i="15"/>
  <c r="E71" i="15"/>
  <c r="E70" i="15" s="1"/>
  <c r="F71" i="15"/>
  <c r="F70" i="15" s="1"/>
  <c r="G71" i="15"/>
  <c r="G70" i="15" s="1"/>
  <c r="H71" i="15"/>
  <c r="H70" i="15" s="1"/>
  <c r="I71" i="15"/>
  <c r="I70" i="15" s="1"/>
  <c r="J71" i="15"/>
  <c r="K71" i="15"/>
  <c r="L71" i="15"/>
  <c r="L70" i="15" s="1"/>
  <c r="M71" i="15"/>
  <c r="E72" i="15"/>
  <c r="F72" i="15"/>
  <c r="G72" i="15"/>
  <c r="H72" i="15"/>
  <c r="I72" i="15"/>
  <c r="J72" i="15"/>
  <c r="K72" i="15"/>
  <c r="L72" i="15"/>
  <c r="M72" i="15"/>
  <c r="M70" i="15" s="1"/>
  <c r="D72" i="15"/>
  <c r="D71" i="15"/>
  <c r="D69" i="15"/>
  <c r="E31" i="15"/>
  <c r="F31" i="15"/>
  <c r="G31" i="15"/>
  <c r="H31" i="15"/>
  <c r="I31" i="15"/>
  <c r="J31" i="15"/>
  <c r="K31" i="15"/>
  <c r="L31" i="15"/>
  <c r="M31" i="15"/>
  <c r="I32" i="15"/>
  <c r="E33" i="15"/>
  <c r="E32" i="15" s="1"/>
  <c r="F33" i="15"/>
  <c r="F32" i="15" s="1"/>
  <c r="G33" i="15"/>
  <c r="G32" i="15" s="1"/>
  <c r="H33" i="15"/>
  <c r="H32" i="15" s="1"/>
  <c r="I33" i="15"/>
  <c r="J33" i="15"/>
  <c r="J32" i="15" s="1"/>
  <c r="K33" i="15"/>
  <c r="K32" i="15" s="1"/>
  <c r="L33" i="15"/>
  <c r="L32" i="15" s="1"/>
  <c r="M33" i="15"/>
  <c r="M32" i="15" s="1"/>
  <c r="E34" i="15"/>
  <c r="F34" i="15"/>
  <c r="G34" i="15"/>
  <c r="H34" i="15"/>
  <c r="I34" i="15"/>
  <c r="J34" i="15"/>
  <c r="K34" i="15"/>
  <c r="L34" i="15"/>
  <c r="M34" i="15"/>
  <c r="D34" i="15"/>
  <c r="D33" i="15"/>
  <c r="E68" i="15"/>
  <c r="G68" i="15"/>
  <c r="E73" i="15"/>
  <c r="F73" i="15"/>
  <c r="G73" i="15"/>
  <c r="H73" i="15"/>
  <c r="I73" i="15"/>
  <c r="J73" i="15"/>
  <c r="K73" i="15"/>
  <c r="L73" i="15"/>
  <c r="M73" i="15"/>
  <c r="D73" i="15"/>
  <c r="N54" i="15"/>
  <c r="E53" i="15"/>
  <c r="E64" i="15" s="1"/>
  <c r="F53" i="15"/>
  <c r="F64" i="15" s="1"/>
  <c r="G53" i="15"/>
  <c r="H53" i="15"/>
  <c r="H64" i="15" s="1"/>
  <c r="I53" i="15"/>
  <c r="J53" i="15"/>
  <c r="K53" i="15"/>
  <c r="L53" i="15"/>
  <c r="L64" i="15" s="1"/>
  <c r="M53" i="15"/>
  <c r="M68" i="15" s="1"/>
  <c r="E60" i="15"/>
  <c r="F60" i="15"/>
  <c r="G60" i="15"/>
  <c r="H60" i="15"/>
  <c r="I60" i="15"/>
  <c r="J60" i="15"/>
  <c r="K60" i="15"/>
  <c r="L60" i="15"/>
  <c r="M60" i="15"/>
  <c r="D60" i="15"/>
  <c r="D53" i="15"/>
  <c r="D64" i="15" s="1"/>
  <c r="N63" i="15"/>
  <c r="N62" i="15"/>
  <c r="N61" i="15"/>
  <c r="N59" i="15"/>
  <c r="N58" i="15"/>
  <c r="N57" i="15"/>
  <c r="N56" i="15"/>
  <c r="N55" i="15"/>
  <c r="E42" i="15"/>
  <c r="F42" i="15"/>
  <c r="G42" i="15"/>
  <c r="H42" i="15"/>
  <c r="I42" i="15"/>
  <c r="J42" i="15"/>
  <c r="K42" i="15"/>
  <c r="L42" i="15"/>
  <c r="M42" i="15"/>
  <c r="D42" i="15"/>
  <c r="M35" i="15"/>
  <c r="E35" i="15"/>
  <c r="F35" i="15"/>
  <c r="G35" i="15"/>
  <c r="H35" i="15"/>
  <c r="I35" i="15"/>
  <c r="J35" i="15"/>
  <c r="K35" i="15"/>
  <c r="L35" i="15"/>
  <c r="D35" i="15"/>
  <c r="N25" i="15"/>
  <c r="D15" i="15"/>
  <c r="D31" i="15" s="1"/>
  <c r="N17" i="15"/>
  <c r="N83" i="15"/>
  <c r="N82" i="15"/>
  <c r="N81" i="15"/>
  <c r="M80" i="15"/>
  <c r="L80" i="15"/>
  <c r="K80" i="15"/>
  <c r="J80" i="15"/>
  <c r="I80" i="15"/>
  <c r="H80" i="15"/>
  <c r="G80" i="15"/>
  <c r="F80" i="15"/>
  <c r="E80" i="15"/>
  <c r="D80" i="15"/>
  <c r="N76" i="15"/>
  <c r="N75" i="15"/>
  <c r="N74" i="15"/>
  <c r="M51" i="15"/>
  <c r="L51" i="15"/>
  <c r="K51" i="15"/>
  <c r="J51" i="15"/>
  <c r="I51" i="15"/>
  <c r="H51" i="15"/>
  <c r="G51" i="15"/>
  <c r="F51" i="15"/>
  <c r="E51" i="15"/>
  <c r="D51" i="15"/>
  <c r="N45" i="15"/>
  <c r="N44" i="15"/>
  <c r="N43" i="15"/>
  <c r="N38" i="15"/>
  <c r="N37" i="15"/>
  <c r="N36" i="15"/>
  <c r="M29" i="15"/>
  <c r="L29" i="15"/>
  <c r="K29" i="15"/>
  <c r="J29" i="15"/>
  <c r="I29" i="15"/>
  <c r="H29" i="15"/>
  <c r="G29" i="15"/>
  <c r="F29" i="15"/>
  <c r="E29" i="15"/>
  <c r="D29" i="15"/>
  <c r="N24" i="15"/>
  <c r="N23" i="15"/>
  <c r="M22" i="15"/>
  <c r="L22" i="15"/>
  <c r="K22" i="15"/>
  <c r="J22" i="15"/>
  <c r="I22" i="15"/>
  <c r="H22" i="15"/>
  <c r="G22" i="15"/>
  <c r="F22" i="15"/>
  <c r="E22" i="15"/>
  <c r="D22" i="15"/>
  <c r="N21" i="15"/>
  <c r="N20" i="15"/>
  <c r="N19" i="15"/>
  <c r="N18" i="15"/>
  <c r="N16" i="15"/>
  <c r="M15" i="15"/>
  <c r="M30" i="15" s="1"/>
  <c r="L15" i="15"/>
  <c r="K15" i="15"/>
  <c r="J15" i="15"/>
  <c r="J30" i="15" s="1"/>
  <c r="I15" i="15"/>
  <c r="I30" i="15" s="1"/>
  <c r="H15" i="15"/>
  <c r="H30" i="15" s="1"/>
  <c r="G15" i="15"/>
  <c r="G26" i="15" s="1"/>
  <c r="F15" i="15"/>
  <c r="F30" i="15" s="1"/>
  <c r="E15" i="15"/>
  <c r="E30" i="15" s="1"/>
  <c r="L67" i="11" l="1"/>
  <c r="O65" i="11"/>
  <c r="N56" i="11"/>
  <c r="D67" i="11"/>
  <c r="N18" i="11"/>
  <c r="N63" i="11"/>
  <c r="I29" i="11"/>
  <c r="E29" i="11"/>
  <c r="L29" i="11"/>
  <c r="M29" i="11"/>
  <c r="J29" i="11"/>
  <c r="K29" i="11"/>
  <c r="F29" i="11"/>
  <c r="G29" i="11"/>
  <c r="N76" i="11"/>
  <c r="H29" i="11"/>
  <c r="D29" i="11"/>
  <c r="J68" i="15"/>
  <c r="K68" i="15"/>
  <c r="I68" i="15"/>
  <c r="F68" i="15"/>
  <c r="J64" i="15"/>
  <c r="D68" i="15"/>
  <c r="M64" i="15"/>
  <c r="H26" i="15"/>
  <c r="N60" i="15"/>
  <c r="G64" i="15"/>
  <c r="H68" i="15"/>
  <c r="L68" i="15"/>
  <c r="L26" i="15"/>
  <c r="N73" i="15"/>
  <c r="K26" i="15"/>
  <c r="E26" i="15"/>
  <c r="M26" i="15"/>
  <c r="I26" i="15"/>
  <c r="N15" i="15"/>
  <c r="N53" i="15"/>
  <c r="K64" i="15"/>
  <c r="D26" i="15"/>
  <c r="I64" i="15"/>
  <c r="N42" i="15"/>
  <c r="J26" i="15"/>
  <c r="D30" i="15"/>
  <c r="G30" i="15"/>
  <c r="L30" i="15"/>
  <c r="F26" i="15"/>
  <c r="N35" i="15"/>
  <c r="N80" i="15"/>
  <c r="K30" i="15"/>
  <c r="N22" i="15"/>
  <c r="D83" i="11"/>
  <c r="M54" i="11"/>
  <c r="F54" i="11"/>
  <c r="G54" i="11"/>
  <c r="H54" i="11"/>
  <c r="I54" i="11"/>
  <c r="J54" i="11"/>
  <c r="K54" i="11"/>
  <c r="L54" i="11"/>
  <c r="E54" i="11"/>
  <c r="D54" i="11"/>
  <c r="M45" i="11"/>
  <c r="L45" i="11"/>
  <c r="K45" i="11"/>
  <c r="J45" i="11"/>
  <c r="I45" i="11"/>
  <c r="H45" i="11"/>
  <c r="G45" i="11"/>
  <c r="F45" i="11"/>
  <c r="E45" i="11"/>
  <c r="N39" i="11"/>
  <c r="N41" i="11"/>
  <c r="N40" i="11"/>
  <c r="D38" i="11"/>
  <c r="E32" i="11"/>
  <c r="F32" i="11"/>
  <c r="G32" i="11"/>
  <c r="H32" i="11"/>
  <c r="I32" i="11"/>
  <c r="J32" i="11"/>
  <c r="K32" i="11"/>
  <c r="L32" i="11"/>
  <c r="M32" i="11"/>
  <c r="D32" i="11"/>
  <c r="P70" i="14"/>
  <c r="L69" i="14"/>
  <c r="M68" i="14"/>
  <c r="K67" i="14"/>
  <c r="J67" i="14"/>
  <c r="I67" i="14"/>
  <c r="H67" i="14"/>
  <c r="G67" i="14"/>
  <c r="F67" i="14"/>
  <c r="E67" i="14"/>
  <c r="D67" i="14"/>
  <c r="L67" i="14" s="1"/>
  <c r="C67" i="14"/>
  <c r="K66" i="14"/>
  <c r="J66" i="14"/>
  <c r="I66" i="14"/>
  <c r="L66" i="14" s="1"/>
  <c r="H66" i="14"/>
  <c r="G66" i="14"/>
  <c r="F66" i="14"/>
  <c r="E66" i="14"/>
  <c r="D66" i="14"/>
  <c r="C66" i="14"/>
  <c r="K65" i="14"/>
  <c r="J65" i="14"/>
  <c r="I65" i="14"/>
  <c r="H65" i="14"/>
  <c r="G65" i="14"/>
  <c r="F65" i="14"/>
  <c r="E65" i="14"/>
  <c r="E68" i="14" s="1"/>
  <c r="E70" i="14" s="1"/>
  <c r="D65" i="14"/>
  <c r="L65" i="14" s="1"/>
  <c r="N65" i="14" s="1"/>
  <c r="C65" i="14"/>
  <c r="K64" i="14"/>
  <c r="J64" i="14"/>
  <c r="I64" i="14"/>
  <c r="H64" i="14"/>
  <c r="G64" i="14"/>
  <c r="F64" i="14"/>
  <c r="E64" i="14"/>
  <c r="D64" i="14"/>
  <c r="L64" i="14" s="1"/>
  <c r="C64" i="14"/>
  <c r="K63" i="14"/>
  <c r="L63" i="14" s="1"/>
  <c r="N63" i="14" s="1"/>
  <c r="J63" i="14"/>
  <c r="I63" i="14"/>
  <c r="H63" i="14"/>
  <c r="G63" i="14"/>
  <c r="F63" i="14"/>
  <c r="E63" i="14"/>
  <c r="D63" i="14"/>
  <c r="C63" i="14"/>
  <c r="K62" i="14"/>
  <c r="J62" i="14"/>
  <c r="I62" i="14"/>
  <c r="H62" i="14"/>
  <c r="G62" i="14"/>
  <c r="F62" i="14"/>
  <c r="E62" i="14"/>
  <c r="D62" i="14"/>
  <c r="L62" i="14" s="1"/>
  <c r="N62" i="14" s="1"/>
  <c r="C62" i="14"/>
  <c r="K61" i="14"/>
  <c r="J61" i="14"/>
  <c r="I61" i="14"/>
  <c r="H61" i="14"/>
  <c r="G61" i="14"/>
  <c r="F61" i="14"/>
  <c r="E61" i="14"/>
  <c r="D61" i="14"/>
  <c r="L61" i="14" s="1"/>
  <c r="C61" i="14"/>
  <c r="K60" i="14"/>
  <c r="J60" i="14"/>
  <c r="I60" i="14"/>
  <c r="H60" i="14"/>
  <c r="G60" i="14"/>
  <c r="F60" i="14"/>
  <c r="E60" i="14"/>
  <c r="D60" i="14"/>
  <c r="L60" i="14" s="1"/>
  <c r="C60" i="14"/>
  <c r="K59" i="14"/>
  <c r="J59" i="14"/>
  <c r="I59" i="14"/>
  <c r="H59" i="14"/>
  <c r="G59" i="14"/>
  <c r="F59" i="14"/>
  <c r="E59" i="14"/>
  <c r="D59" i="14"/>
  <c r="L59" i="14" s="1"/>
  <c r="N59" i="14" s="1"/>
  <c r="C59" i="14"/>
  <c r="K58" i="14"/>
  <c r="K68" i="14" s="1"/>
  <c r="K70" i="14" s="1"/>
  <c r="J58" i="14"/>
  <c r="J68" i="14" s="1"/>
  <c r="J70" i="14" s="1"/>
  <c r="I58" i="14"/>
  <c r="I68" i="14" s="1"/>
  <c r="I70" i="14" s="1"/>
  <c r="H58" i="14"/>
  <c r="H68" i="14" s="1"/>
  <c r="H70" i="14" s="1"/>
  <c r="G58" i="14"/>
  <c r="F58" i="14"/>
  <c r="E58" i="14"/>
  <c r="D58" i="14"/>
  <c r="C58" i="14"/>
  <c r="K54" i="14"/>
  <c r="J54" i="14"/>
  <c r="I54" i="14"/>
  <c r="H54" i="14"/>
  <c r="G54" i="14"/>
  <c r="F54" i="14"/>
  <c r="E54" i="14"/>
  <c r="D54" i="14"/>
  <c r="M54" i="14" s="1"/>
  <c r="M53" i="14"/>
  <c r="N67" i="14" s="1"/>
  <c r="M52" i="14"/>
  <c r="N66" i="14" s="1"/>
  <c r="M51" i="14"/>
  <c r="M50" i="14"/>
  <c r="M49" i="14"/>
  <c r="M48" i="14"/>
  <c r="M47" i="14"/>
  <c r="N61" i="14" s="1"/>
  <c r="M46" i="14"/>
  <c r="N60" i="14" s="1"/>
  <c r="M45" i="14"/>
  <c r="M44" i="14"/>
  <c r="P38" i="14"/>
  <c r="L37" i="14"/>
  <c r="M36" i="14"/>
  <c r="K35" i="14"/>
  <c r="J35" i="14"/>
  <c r="I35" i="14"/>
  <c r="H35" i="14"/>
  <c r="G35" i="14"/>
  <c r="F35" i="14"/>
  <c r="E35" i="14"/>
  <c r="D35" i="14"/>
  <c r="L35" i="14" s="1"/>
  <c r="N35" i="14" s="1"/>
  <c r="C35" i="14"/>
  <c r="K34" i="14"/>
  <c r="J34" i="14"/>
  <c r="I34" i="14"/>
  <c r="H34" i="14"/>
  <c r="G34" i="14"/>
  <c r="F34" i="14"/>
  <c r="E34" i="14"/>
  <c r="D34" i="14"/>
  <c r="L34" i="14" s="1"/>
  <c r="N34" i="14" s="1"/>
  <c r="C34" i="14"/>
  <c r="K33" i="14"/>
  <c r="J33" i="14"/>
  <c r="I33" i="14"/>
  <c r="H33" i="14"/>
  <c r="G33" i="14"/>
  <c r="F33" i="14"/>
  <c r="E33" i="14"/>
  <c r="D33" i="14"/>
  <c r="L33" i="14" s="1"/>
  <c r="C33" i="14"/>
  <c r="K32" i="14"/>
  <c r="J32" i="14"/>
  <c r="I32" i="14"/>
  <c r="H32" i="14"/>
  <c r="G32" i="14"/>
  <c r="F32" i="14"/>
  <c r="E32" i="14"/>
  <c r="D32" i="14"/>
  <c r="L32" i="14" s="1"/>
  <c r="N32" i="14" s="1"/>
  <c r="C32" i="14"/>
  <c r="K31" i="14"/>
  <c r="J31" i="14"/>
  <c r="I31" i="14"/>
  <c r="H31" i="14"/>
  <c r="G31" i="14"/>
  <c r="F31" i="14"/>
  <c r="E31" i="14"/>
  <c r="D31" i="14"/>
  <c r="L31" i="14" s="1"/>
  <c r="C31" i="14"/>
  <c r="K30" i="14"/>
  <c r="J30" i="14"/>
  <c r="I30" i="14"/>
  <c r="I36" i="14" s="1"/>
  <c r="I38" i="14" s="1"/>
  <c r="H30" i="14"/>
  <c r="G30" i="14"/>
  <c r="F30" i="14"/>
  <c r="E30" i="14"/>
  <c r="D30" i="14"/>
  <c r="L30" i="14" s="1"/>
  <c r="C30" i="14"/>
  <c r="K29" i="14"/>
  <c r="J29" i="14"/>
  <c r="I29" i="14"/>
  <c r="H29" i="14"/>
  <c r="G29" i="14"/>
  <c r="F29" i="14"/>
  <c r="E29" i="14"/>
  <c r="D29" i="14"/>
  <c r="L29" i="14" s="1"/>
  <c r="N29" i="14" s="1"/>
  <c r="C29" i="14"/>
  <c r="K28" i="14"/>
  <c r="J28" i="14"/>
  <c r="I28" i="14"/>
  <c r="H28" i="14"/>
  <c r="H36" i="14" s="1"/>
  <c r="H38" i="14" s="1"/>
  <c r="G28" i="14"/>
  <c r="F28" i="14"/>
  <c r="E28" i="14"/>
  <c r="D28" i="14"/>
  <c r="L28" i="14" s="1"/>
  <c r="C28" i="14"/>
  <c r="K27" i="14"/>
  <c r="K36" i="14" s="1"/>
  <c r="K38" i="14" s="1"/>
  <c r="J27" i="14"/>
  <c r="J36" i="14" s="1"/>
  <c r="J38" i="14" s="1"/>
  <c r="I27" i="14"/>
  <c r="H27" i="14"/>
  <c r="G27" i="14"/>
  <c r="F27" i="14"/>
  <c r="E27" i="14"/>
  <c r="D27" i="14"/>
  <c r="L27" i="14" s="1"/>
  <c r="C27" i="14"/>
  <c r="K26" i="14"/>
  <c r="J26" i="14"/>
  <c r="I26" i="14"/>
  <c r="H26" i="14"/>
  <c r="G26" i="14"/>
  <c r="F26" i="14"/>
  <c r="E26" i="14"/>
  <c r="E36" i="14" s="1"/>
  <c r="E38" i="14" s="1"/>
  <c r="D26" i="14"/>
  <c r="D36" i="14" s="1"/>
  <c r="C26" i="14"/>
  <c r="K22" i="14"/>
  <c r="J22" i="14"/>
  <c r="I22" i="14"/>
  <c r="H22" i="14"/>
  <c r="G22" i="14"/>
  <c r="F22" i="14"/>
  <c r="E22" i="14"/>
  <c r="D22" i="14"/>
  <c r="M22" i="14" s="1"/>
  <c r="M21" i="14"/>
  <c r="M20" i="14"/>
  <c r="M19" i="14"/>
  <c r="L19" i="14" s="1"/>
  <c r="M18" i="14"/>
  <c r="L18" i="14" s="1"/>
  <c r="M17" i="14"/>
  <c r="M16" i="14"/>
  <c r="M15" i="14"/>
  <c r="M14" i="14"/>
  <c r="N28" i="14" s="1"/>
  <c r="M13" i="14"/>
  <c r="N27" i="14" s="1"/>
  <c r="M12" i="14"/>
  <c r="N67" i="11" l="1"/>
  <c r="N26" i="15"/>
  <c r="D27" i="15"/>
  <c r="H3" i="15"/>
  <c r="O36" i="15"/>
  <c r="O35" i="15" s="1"/>
  <c r="K27" i="15"/>
  <c r="P45" i="15"/>
  <c r="O44" i="15"/>
  <c r="O43" i="15"/>
  <c r="O25" i="15"/>
  <c r="M27" i="15"/>
  <c r="I27" i="15"/>
  <c r="O45" i="15"/>
  <c r="O37" i="15"/>
  <c r="L27" i="15"/>
  <c r="G27" i="15"/>
  <c r="E27" i="15"/>
  <c r="H27" i="15"/>
  <c r="N27" i="15"/>
  <c r="O38" i="15"/>
  <c r="O22" i="15"/>
  <c r="J27" i="15"/>
  <c r="F27" i="15"/>
  <c r="N31" i="15"/>
  <c r="O20" i="15"/>
  <c r="O24" i="15"/>
  <c r="O21" i="15"/>
  <c r="O15" i="15"/>
  <c r="O26" i="15" s="1"/>
  <c r="O17" i="15"/>
  <c r="O18" i="15"/>
  <c r="O19" i="15"/>
  <c r="O16" i="15"/>
  <c r="O23" i="15"/>
  <c r="O42" i="15"/>
  <c r="N38" i="11"/>
  <c r="N25" i="11"/>
  <c r="G68" i="14"/>
  <c r="G70" i="14" s="1"/>
  <c r="F68" i="14"/>
  <c r="F70" i="14" s="1"/>
  <c r="L15" i="14"/>
  <c r="D38" i="14"/>
  <c r="L48" i="14"/>
  <c r="N30" i="14"/>
  <c r="L49" i="14"/>
  <c r="F36" i="14"/>
  <c r="F38" i="14" s="1"/>
  <c r="L51" i="14"/>
  <c r="L47" i="14"/>
  <c r="L52" i="14"/>
  <c r="L45" i="14"/>
  <c r="L13" i="14"/>
  <c r="N51" i="14"/>
  <c r="L17" i="14"/>
  <c r="L20" i="14"/>
  <c r="L16" i="14"/>
  <c r="G36" i="14"/>
  <c r="G38" i="14" s="1"/>
  <c r="L44" i="14"/>
  <c r="L21" i="14"/>
  <c r="N31" i="14"/>
  <c r="N64" i="14"/>
  <c r="L58" i="14"/>
  <c r="N58" i="14" s="1"/>
  <c r="N68" i="14" s="1"/>
  <c r="L12" i="14"/>
  <c r="L26" i="14"/>
  <c r="L38" i="14" s="1"/>
  <c r="L53" i="14"/>
  <c r="L46" i="14"/>
  <c r="L50" i="14"/>
  <c r="D68" i="14"/>
  <c r="L14" i="14"/>
  <c r="N33" i="14"/>
  <c r="M72" i="11" l="1"/>
  <c r="M71" i="11" s="1"/>
  <c r="M75" i="11"/>
  <c r="M74" i="11"/>
  <c r="D75" i="11"/>
  <c r="K72" i="11"/>
  <c r="K71" i="11" s="1"/>
  <c r="I74" i="11"/>
  <c r="H75" i="11"/>
  <c r="K75" i="11"/>
  <c r="F74" i="11"/>
  <c r="L72" i="11"/>
  <c r="L71" i="11" s="1"/>
  <c r="J74" i="11"/>
  <c r="I75" i="11"/>
  <c r="K74" i="11"/>
  <c r="F75" i="11"/>
  <c r="E72" i="11"/>
  <c r="E71" i="11" s="1"/>
  <c r="F72" i="11"/>
  <c r="F71" i="11" s="1"/>
  <c r="G72" i="11"/>
  <c r="G71" i="11" s="1"/>
  <c r="E74" i="11"/>
  <c r="E73" i="11" s="1"/>
  <c r="L75" i="11"/>
  <c r="H72" i="11"/>
  <c r="H71" i="11" s="1"/>
  <c r="G74" i="11"/>
  <c r="J72" i="11"/>
  <c r="J71" i="11" s="1"/>
  <c r="H74" i="11"/>
  <c r="G75" i="11"/>
  <c r="J75" i="11"/>
  <c r="L74" i="11"/>
  <c r="E75" i="11"/>
  <c r="I72" i="11"/>
  <c r="I71" i="11" s="1"/>
  <c r="D72" i="11"/>
  <c r="D74" i="11"/>
  <c r="N29" i="11"/>
  <c r="D33" i="11"/>
  <c r="J39" i="15"/>
  <c r="J40" i="15" s="1"/>
  <c r="J46" i="15" s="1"/>
  <c r="J47" i="15" s="1"/>
  <c r="E39" i="15"/>
  <c r="E40" i="15" s="1"/>
  <c r="E46" i="15" s="1"/>
  <c r="E47" i="15" s="1"/>
  <c r="N34" i="15"/>
  <c r="O34" i="15" s="1"/>
  <c r="D32" i="15"/>
  <c r="D39" i="15" s="1"/>
  <c r="D40" i="15" s="1"/>
  <c r="D46" i="15" s="1"/>
  <c r="D47" i="15" s="1"/>
  <c r="I39" i="15"/>
  <c r="I40" i="15" s="1"/>
  <c r="I46" i="15" s="1"/>
  <c r="I47" i="15" s="1"/>
  <c r="L39" i="15"/>
  <c r="L40" i="15" s="1"/>
  <c r="L46" i="15" s="1"/>
  <c r="L47" i="15" s="1"/>
  <c r="K39" i="15"/>
  <c r="K40" i="15" s="1"/>
  <c r="K46" i="15" s="1"/>
  <c r="K47" i="15" s="1"/>
  <c r="G39" i="15"/>
  <c r="G40" i="15" s="1"/>
  <c r="G46" i="15" s="1"/>
  <c r="G47" i="15" s="1"/>
  <c r="N30" i="15"/>
  <c r="O31" i="15"/>
  <c r="O30" i="15" s="1"/>
  <c r="M39" i="15"/>
  <c r="M40" i="15" s="1"/>
  <c r="M46" i="15" s="1"/>
  <c r="M47" i="15" s="1"/>
  <c r="H39" i="15"/>
  <c r="H40" i="15" s="1"/>
  <c r="H46" i="15" s="1"/>
  <c r="H47" i="15" s="1"/>
  <c r="F39" i="15"/>
  <c r="F40" i="15" s="1"/>
  <c r="F46" i="15" s="1"/>
  <c r="F47" i="15" s="1"/>
  <c r="N33" i="15"/>
  <c r="O33" i="15" s="1"/>
  <c r="N13" i="14"/>
  <c r="K3" i="14" s="1"/>
  <c r="N19" i="14"/>
  <c r="L70" i="14"/>
  <c r="L36" i="14"/>
  <c r="N26" i="14"/>
  <c r="N36" i="14" s="1"/>
  <c r="N38" i="14" s="1"/>
  <c r="H3" i="14" s="1"/>
  <c r="D70" i="14"/>
  <c r="L68" i="14"/>
  <c r="F73" i="11" l="1"/>
  <c r="G73" i="11"/>
  <c r="K73" i="11"/>
  <c r="I73" i="11"/>
  <c r="H73" i="11"/>
  <c r="L73" i="11"/>
  <c r="M73" i="11"/>
  <c r="J73" i="11"/>
  <c r="D71" i="11"/>
  <c r="N72" i="11"/>
  <c r="N71" i="11" s="1"/>
  <c r="M42" i="11"/>
  <c r="M43" i="11" s="1"/>
  <c r="H42" i="11"/>
  <c r="H43" i="11" s="1"/>
  <c r="I42" i="11"/>
  <c r="I43" i="11" s="1"/>
  <c r="L42" i="11"/>
  <c r="L43" i="11" s="1"/>
  <c r="E42" i="11"/>
  <c r="E43" i="11" s="1"/>
  <c r="G42" i="11"/>
  <c r="G43" i="11" s="1"/>
  <c r="J42" i="11"/>
  <c r="J43" i="11" s="1"/>
  <c r="F42" i="11"/>
  <c r="F43" i="11" s="1"/>
  <c r="K42" i="11"/>
  <c r="K43" i="11" s="1"/>
  <c r="O38" i="11"/>
  <c r="N39" i="15"/>
  <c r="N32" i="15"/>
  <c r="O32" i="15"/>
  <c r="N70" i="14"/>
  <c r="N45" i="14"/>
  <c r="N84" i="11"/>
  <c r="O84" i="11" s="1"/>
  <c r="N46" i="11"/>
  <c r="R70" i="12"/>
  <c r="N69" i="12"/>
  <c r="O68" i="12"/>
  <c r="M67" i="12"/>
  <c r="L67" i="12"/>
  <c r="K67" i="12"/>
  <c r="J67" i="12"/>
  <c r="I67" i="12"/>
  <c r="H67" i="12"/>
  <c r="G67" i="12"/>
  <c r="F67" i="12"/>
  <c r="E67" i="12"/>
  <c r="N67" i="12" s="1"/>
  <c r="D67" i="12"/>
  <c r="C67" i="12"/>
  <c r="M66" i="12"/>
  <c r="L66" i="12"/>
  <c r="K66" i="12"/>
  <c r="J66" i="12"/>
  <c r="I66" i="12"/>
  <c r="H66" i="12"/>
  <c r="G66" i="12"/>
  <c r="F66" i="12"/>
  <c r="N66" i="12" s="1"/>
  <c r="E66" i="12"/>
  <c r="D66" i="12"/>
  <c r="C66" i="12"/>
  <c r="M65" i="12"/>
  <c r="L65" i="12"/>
  <c r="K65" i="12"/>
  <c r="J65" i="12"/>
  <c r="I65" i="12"/>
  <c r="H65" i="12"/>
  <c r="G65" i="12"/>
  <c r="F65" i="12"/>
  <c r="E65" i="12"/>
  <c r="D65" i="12"/>
  <c r="N65" i="12" s="1"/>
  <c r="C65" i="12"/>
  <c r="M64" i="12"/>
  <c r="L64" i="12"/>
  <c r="K64" i="12"/>
  <c r="J64" i="12"/>
  <c r="I64" i="12"/>
  <c r="H64" i="12"/>
  <c r="G64" i="12"/>
  <c r="F64" i="12"/>
  <c r="E64" i="12"/>
  <c r="D64" i="12"/>
  <c r="N64" i="12" s="1"/>
  <c r="C64" i="12"/>
  <c r="M63" i="12"/>
  <c r="L63" i="12"/>
  <c r="K63" i="12"/>
  <c r="J63" i="12"/>
  <c r="I63" i="12"/>
  <c r="H63" i="12"/>
  <c r="G63" i="12"/>
  <c r="F63" i="12"/>
  <c r="E63" i="12"/>
  <c r="D63" i="12"/>
  <c r="N63" i="12" s="1"/>
  <c r="C63" i="12"/>
  <c r="M62" i="12"/>
  <c r="L62" i="12"/>
  <c r="K62" i="12"/>
  <c r="J62" i="12"/>
  <c r="I62" i="12"/>
  <c r="H62" i="12"/>
  <c r="G62" i="12"/>
  <c r="F62" i="12"/>
  <c r="E62" i="12"/>
  <c r="D62" i="12"/>
  <c r="N62" i="12" s="1"/>
  <c r="C62" i="12"/>
  <c r="M61" i="12"/>
  <c r="L61" i="12"/>
  <c r="K61" i="12"/>
  <c r="J61" i="12"/>
  <c r="I61" i="12"/>
  <c r="H61" i="12"/>
  <c r="G61" i="12"/>
  <c r="F61" i="12"/>
  <c r="E61" i="12"/>
  <c r="D61" i="12"/>
  <c r="N61" i="12" s="1"/>
  <c r="C61" i="12"/>
  <c r="M60" i="12"/>
  <c r="L60" i="12"/>
  <c r="K60" i="12"/>
  <c r="J60" i="12"/>
  <c r="I60" i="12"/>
  <c r="H60" i="12"/>
  <c r="G60" i="12"/>
  <c r="F60" i="12"/>
  <c r="E60" i="12"/>
  <c r="D60" i="12"/>
  <c r="N60" i="12" s="1"/>
  <c r="C60" i="12"/>
  <c r="M59" i="12"/>
  <c r="L59" i="12"/>
  <c r="K59" i="12"/>
  <c r="J59" i="12"/>
  <c r="I59" i="12"/>
  <c r="H59" i="12"/>
  <c r="G59" i="12"/>
  <c r="F59" i="12"/>
  <c r="E59" i="12"/>
  <c r="N59" i="12" s="1"/>
  <c r="P59" i="12" s="1"/>
  <c r="D59" i="12"/>
  <c r="C59" i="12"/>
  <c r="M58" i="12"/>
  <c r="M68" i="12" s="1"/>
  <c r="M70" i="12" s="1"/>
  <c r="L58" i="12"/>
  <c r="L68" i="12" s="1"/>
  <c r="L70" i="12" s="1"/>
  <c r="K58" i="12"/>
  <c r="K68" i="12" s="1"/>
  <c r="K70" i="12" s="1"/>
  <c r="J58" i="12"/>
  <c r="J68" i="12" s="1"/>
  <c r="J70" i="12" s="1"/>
  <c r="I58" i="12"/>
  <c r="H58" i="12"/>
  <c r="G58" i="12"/>
  <c r="G68" i="12" s="1"/>
  <c r="G70" i="12" s="1"/>
  <c r="F58" i="12"/>
  <c r="F68" i="12" s="1"/>
  <c r="E58" i="12"/>
  <c r="E68" i="12" s="1"/>
  <c r="E70" i="12" s="1"/>
  <c r="D58" i="12"/>
  <c r="N58" i="12" s="1"/>
  <c r="C58" i="12"/>
  <c r="M54" i="12"/>
  <c r="L54" i="12"/>
  <c r="K54" i="12"/>
  <c r="J54" i="12"/>
  <c r="I54" i="12"/>
  <c r="H54" i="12"/>
  <c r="G54" i="12"/>
  <c r="F54" i="12"/>
  <c r="O54" i="12" s="1"/>
  <c r="E54" i="12"/>
  <c r="D54" i="12"/>
  <c r="O53" i="12"/>
  <c r="O52" i="12"/>
  <c r="O51" i="12"/>
  <c r="P65" i="12" s="1"/>
  <c r="O50" i="12"/>
  <c r="P64" i="12" s="1"/>
  <c r="O49" i="12"/>
  <c r="O48" i="12"/>
  <c r="O47" i="12"/>
  <c r="O46" i="12"/>
  <c r="P60" i="12" s="1"/>
  <c r="O45" i="12"/>
  <c r="O44" i="12"/>
  <c r="R38" i="12"/>
  <c r="N37" i="12"/>
  <c r="O36" i="12"/>
  <c r="M35" i="12"/>
  <c r="L35" i="12"/>
  <c r="K35" i="12"/>
  <c r="J35" i="12"/>
  <c r="I35" i="12"/>
  <c r="H35" i="12"/>
  <c r="G35" i="12"/>
  <c r="F35" i="12"/>
  <c r="E35" i="12"/>
  <c r="N35" i="12" s="1"/>
  <c r="D35" i="12"/>
  <c r="C35" i="12"/>
  <c r="M34" i="12"/>
  <c r="L34" i="12"/>
  <c r="K34" i="12"/>
  <c r="J34" i="12"/>
  <c r="I34" i="12"/>
  <c r="H34" i="12"/>
  <c r="G34" i="12"/>
  <c r="F34" i="12"/>
  <c r="E34" i="12"/>
  <c r="D34" i="12"/>
  <c r="N34" i="12" s="1"/>
  <c r="P34" i="12" s="1"/>
  <c r="C34" i="12"/>
  <c r="M33" i="12"/>
  <c r="L33" i="12"/>
  <c r="K33" i="12"/>
  <c r="J33" i="12"/>
  <c r="I33" i="12"/>
  <c r="H33" i="12"/>
  <c r="G33" i="12"/>
  <c r="F33" i="12"/>
  <c r="E33" i="12"/>
  <c r="N33" i="12" s="1"/>
  <c r="D33" i="12"/>
  <c r="C33" i="12"/>
  <c r="M32" i="12"/>
  <c r="L32" i="12"/>
  <c r="K32" i="12"/>
  <c r="J32" i="12"/>
  <c r="I32" i="12"/>
  <c r="H32" i="12"/>
  <c r="G32" i="12"/>
  <c r="F32" i="12"/>
  <c r="E32" i="12"/>
  <c r="D32" i="12"/>
  <c r="N32" i="12" s="1"/>
  <c r="C32" i="12"/>
  <c r="M31" i="12"/>
  <c r="L31" i="12"/>
  <c r="K31" i="12"/>
  <c r="J31" i="12"/>
  <c r="I31" i="12"/>
  <c r="H31" i="12"/>
  <c r="G31" i="12"/>
  <c r="G36" i="12" s="1"/>
  <c r="G38" i="12" s="1"/>
  <c r="F31" i="12"/>
  <c r="E31" i="12"/>
  <c r="N31" i="12" s="1"/>
  <c r="P31" i="12" s="1"/>
  <c r="D31" i="12"/>
  <c r="C31" i="12"/>
  <c r="M30" i="12"/>
  <c r="L30" i="12"/>
  <c r="K30" i="12"/>
  <c r="J30" i="12"/>
  <c r="I30" i="12"/>
  <c r="H30" i="12"/>
  <c r="G30" i="12"/>
  <c r="F30" i="12"/>
  <c r="N30" i="12" s="1"/>
  <c r="P30" i="12" s="1"/>
  <c r="E30" i="12"/>
  <c r="D30" i="12"/>
  <c r="C30" i="12"/>
  <c r="M29" i="12"/>
  <c r="L29" i="12"/>
  <c r="K29" i="12"/>
  <c r="J29" i="12"/>
  <c r="I29" i="12"/>
  <c r="H29" i="12"/>
  <c r="G29" i="12"/>
  <c r="F29" i="12"/>
  <c r="E29" i="12"/>
  <c r="D29" i="12"/>
  <c r="N29" i="12" s="1"/>
  <c r="C29" i="12"/>
  <c r="M28" i="12"/>
  <c r="L28" i="12"/>
  <c r="K28" i="12"/>
  <c r="J28" i="12"/>
  <c r="I28" i="12"/>
  <c r="H28" i="12"/>
  <c r="G28" i="12"/>
  <c r="F28" i="12"/>
  <c r="N28" i="12" s="1"/>
  <c r="E28" i="12"/>
  <c r="D28" i="12"/>
  <c r="C28" i="12"/>
  <c r="M27" i="12"/>
  <c r="M36" i="12" s="1"/>
  <c r="M38" i="12" s="1"/>
  <c r="L27" i="12"/>
  <c r="K27" i="12"/>
  <c r="J27" i="12"/>
  <c r="I27" i="12"/>
  <c r="H27" i="12"/>
  <c r="G27" i="12"/>
  <c r="F27" i="12"/>
  <c r="E27" i="12"/>
  <c r="E36" i="12" s="1"/>
  <c r="E38" i="12" s="1"/>
  <c r="D27" i="12"/>
  <c r="C27" i="12"/>
  <c r="M26" i="12"/>
  <c r="L26" i="12"/>
  <c r="L36" i="12" s="1"/>
  <c r="L38" i="12" s="1"/>
  <c r="K26" i="12"/>
  <c r="K36" i="12" s="1"/>
  <c r="K38" i="12" s="1"/>
  <c r="J26" i="12"/>
  <c r="J36" i="12" s="1"/>
  <c r="J38" i="12" s="1"/>
  <c r="I26" i="12"/>
  <c r="H26" i="12"/>
  <c r="G26" i="12"/>
  <c r="F26" i="12"/>
  <c r="F36" i="12" s="1"/>
  <c r="F38" i="12" s="1"/>
  <c r="E26" i="12"/>
  <c r="D26" i="12"/>
  <c r="N26" i="12" s="1"/>
  <c r="C26" i="12"/>
  <c r="M22" i="12"/>
  <c r="L22" i="12"/>
  <c r="K22" i="12"/>
  <c r="J22" i="12"/>
  <c r="I22" i="12"/>
  <c r="H22" i="12"/>
  <c r="G22" i="12"/>
  <c r="F22" i="12"/>
  <c r="O22" i="12" s="1"/>
  <c r="E22" i="12"/>
  <c r="D22" i="12"/>
  <c r="O21" i="12"/>
  <c r="P35" i="12" s="1"/>
  <c r="O20" i="12"/>
  <c r="O19" i="12"/>
  <c r="O18" i="12"/>
  <c r="O17" i="12"/>
  <c r="O16" i="12"/>
  <c r="O15" i="12"/>
  <c r="N15" i="12" s="1"/>
  <c r="O14" i="12"/>
  <c r="P28" i="12" s="1"/>
  <c r="O13" i="12"/>
  <c r="O12" i="12"/>
  <c r="N40" i="15" l="1"/>
  <c r="O39" i="15"/>
  <c r="Q45" i="15"/>
  <c r="K3" i="15"/>
  <c r="N46" i="15"/>
  <c r="N83" i="11"/>
  <c r="N45" i="11"/>
  <c r="N49" i="12"/>
  <c r="N53" i="12"/>
  <c r="N20" i="12"/>
  <c r="N13" i="12"/>
  <c r="N16" i="12"/>
  <c r="P51" i="12"/>
  <c r="H36" i="12"/>
  <c r="H38" i="12" s="1"/>
  <c r="N44" i="12"/>
  <c r="N45" i="12"/>
  <c r="I36" i="12"/>
  <c r="I38" i="12" s="1"/>
  <c r="N12" i="12"/>
  <c r="N21" i="12"/>
  <c r="N52" i="12"/>
  <c r="P66" i="12"/>
  <c r="P67" i="12"/>
  <c r="N19" i="12"/>
  <c r="P58" i="12"/>
  <c r="N18" i="12"/>
  <c r="P26" i="12"/>
  <c r="P61" i="12"/>
  <c r="N70" i="12"/>
  <c r="N17" i="12"/>
  <c r="P62" i="12"/>
  <c r="I68" i="12"/>
  <c r="I70" i="12" s="1"/>
  <c r="H68" i="12"/>
  <c r="H70" i="12" s="1"/>
  <c r="P32" i="12"/>
  <c r="D36" i="12"/>
  <c r="N46" i="12"/>
  <c r="N50" i="12"/>
  <c r="N27" i="12"/>
  <c r="P27" i="12" s="1"/>
  <c r="P29" i="12"/>
  <c r="P63" i="12"/>
  <c r="N14" i="12"/>
  <c r="N47" i="12"/>
  <c r="N51" i="12"/>
  <c r="P33" i="12"/>
  <c r="N48" i="12"/>
  <c r="D68" i="12"/>
  <c r="O46" i="15" l="1"/>
  <c r="O47" i="15" s="1"/>
  <c r="N47" i="15"/>
  <c r="O40" i="15"/>
  <c r="R45" i="15"/>
  <c r="N34" i="11"/>
  <c r="O34" i="11" s="1"/>
  <c r="P36" i="12"/>
  <c r="D70" i="12"/>
  <c r="N68" i="12"/>
  <c r="N38" i="12"/>
  <c r="P45" i="12"/>
  <c r="P70" i="12"/>
  <c r="D38" i="12"/>
  <c r="N36" i="12"/>
  <c r="P68" i="12"/>
  <c r="H3" i="11" l="1"/>
  <c r="N33" i="11"/>
  <c r="P19" i="12"/>
  <c r="P38" i="12"/>
  <c r="H3" i="12" s="1"/>
  <c r="P13" i="12"/>
  <c r="K3" i="12" s="1"/>
  <c r="O29" i="11" l="1"/>
  <c r="D35" i="11"/>
  <c r="D42" i="11" s="1"/>
  <c r="M49" i="11"/>
  <c r="M50" i="11" s="1"/>
  <c r="O33" i="11"/>
  <c r="K49" i="11"/>
  <c r="K50" i="11" s="1"/>
  <c r="G49" i="11"/>
  <c r="G50" i="11" s="1"/>
  <c r="J49" i="11"/>
  <c r="J50" i="11" s="1"/>
  <c r="L49" i="11"/>
  <c r="L50" i="11" s="1"/>
  <c r="I49" i="11"/>
  <c r="I50" i="11" s="1"/>
  <c r="H49" i="11"/>
  <c r="H50" i="11" s="1"/>
  <c r="F49" i="11"/>
  <c r="F50" i="11" s="1"/>
  <c r="E49" i="11"/>
  <c r="E50" i="11" s="1"/>
  <c r="D43" i="11" l="1"/>
  <c r="D49" i="11" s="1"/>
  <c r="D50" i="11" s="1"/>
  <c r="N42" i="11"/>
  <c r="O42" i="11" s="1"/>
  <c r="Q48" i="11" l="1"/>
  <c r="N49" i="11"/>
  <c r="O49" i="11" s="1"/>
  <c r="N43" i="11"/>
  <c r="N50" i="11" l="1"/>
  <c r="O43" i="11"/>
  <c r="R48" i="11"/>
  <c r="O45" i="11"/>
  <c r="N30" i="11"/>
  <c r="O50" i="11" l="1"/>
  <c r="N37" i="11"/>
  <c r="O37" i="11" s="1"/>
  <c r="N36" i="11" l="1"/>
  <c r="O36" i="11" s="1"/>
  <c r="K3" i="11"/>
  <c r="O35" i="11" l="1"/>
  <c r="N35" i="11"/>
  <c r="N69" i="15" l="1"/>
  <c r="N68" i="15" l="1"/>
  <c r="N64" i="15"/>
  <c r="J77" i="15" l="1"/>
  <c r="J78" i="15" s="1"/>
  <c r="L77" i="15"/>
  <c r="L78" i="15" s="1"/>
  <c r="E77" i="15"/>
  <c r="E78" i="15" s="1"/>
  <c r="E84" i="15" s="1"/>
  <c r="E85" i="15" s="1"/>
  <c r="O59" i="15"/>
  <c r="K77" i="15"/>
  <c r="K78" i="15" s="1"/>
  <c r="O62" i="15"/>
  <c r="O61" i="15"/>
  <c r="M77" i="15"/>
  <c r="M78" i="15" s="1"/>
  <c r="F77" i="15"/>
  <c r="F78" i="15" s="1"/>
  <c r="O81" i="15"/>
  <c r="O80" i="15" s="1"/>
  <c r="G77" i="15"/>
  <c r="G78" i="15" s="1"/>
  <c r="G84" i="15" s="1"/>
  <c r="G85" i="15" s="1"/>
  <c r="O57" i="15"/>
  <c r="P83" i="15"/>
  <c r="H77" i="15"/>
  <c r="H78" i="15" s="1"/>
  <c r="H84" i="15" s="1"/>
  <c r="H85" i="15" s="1"/>
  <c r="I77" i="15"/>
  <c r="I78" i="15" s="1"/>
  <c r="I84" i="15" s="1"/>
  <c r="I85" i="15" s="1"/>
  <c r="O74" i="15"/>
  <c r="O75" i="15"/>
  <c r="O58" i="15"/>
  <c r="O63" i="15"/>
  <c r="O54" i="15"/>
  <c r="O82" i="15"/>
  <c r="O60" i="15"/>
  <c r="O56" i="15"/>
  <c r="O76" i="15"/>
  <c r="O83" i="15"/>
  <c r="O55" i="15"/>
  <c r="O53" i="15"/>
  <c r="E65" i="15"/>
  <c r="J65" i="15"/>
  <c r="I65" i="15"/>
  <c r="O69" i="15"/>
  <c r="O68" i="15"/>
  <c r="L65" i="15"/>
  <c r="F84" i="15"/>
  <c r="F85" i="15" s="1"/>
  <c r="K65" i="15"/>
  <c r="F65" i="15"/>
  <c r="M65" i="15"/>
  <c r="G65" i="15"/>
  <c r="H65" i="15"/>
  <c r="D65" i="15"/>
  <c r="J84" i="15"/>
  <c r="J85" i="15" s="1"/>
  <c r="L84" i="15"/>
  <c r="L85" i="15" s="1"/>
  <c r="D70" i="15" l="1"/>
  <c r="D77" i="15" s="1"/>
  <c r="N72" i="15"/>
  <c r="O72" i="15" s="1"/>
  <c r="N65" i="15"/>
  <c r="O64" i="15"/>
  <c r="N71" i="15"/>
  <c r="O71" i="15" s="1"/>
  <c r="M84" i="15"/>
  <c r="M85" i="15" s="1"/>
  <c r="K84" i="15"/>
  <c r="K85" i="15" s="1"/>
  <c r="N77" i="15" l="1"/>
  <c r="D78" i="15"/>
  <c r="D84" i="15" s="1"/>
  <c r="N70" i="15"/>
  <c r="O73" i="15" s="1"/>
  <c r="O70" i="15"/>
  <c r="Q83" i="15" l="1"/>
  <c r="O77" i="15"/>
  <c r="O78" i="15" s="1"/>
  <c r="N78" i="15"/>
  <c r="D85" i="15"/>
  <c r="N84" i="15"/>
  <c r="O84" i="15" s="1"/>
  <c r="O85" i="15" s="1"/>
  <c r="N85" i="15" l="1"/>
  <c r="O79" i="11" l="1"/>
  <c r="O56" i="11"/>
  <c r="K68" i="11"/>
  <c r="O78" i="11"/>
  <c r="O60" i="11"/>
  <c r="O59" i="11"/>
  <c r="O62" i="11"/>
  <c r="O64" i="11"/>
  <c r="O77" i="11"/>
  <c r="L80" i="11"/>
  <c r="L81" i="11" s="1"/>
  <c r="L87" i="11" s="1"/>
  <c r="L88" i="11" s="1"/>
  <c r="O61" i="11"/>
  <c r="O57" i="11"/>
  <c r="O85" i="11"/>
  <c r="O66" i="11"/>
  <c r="H68" i="11"/>
  <c r="O63" i="11"/>
  <c r="F68" i="11"/>
  <c r="O86" i="11"/>
  <c r="O72" i="11"/>
  <c r="O76" i="11"/>
  <c r="O58" i="11"/>
  <c r="D68" i="11"/>
  <c r="L68" i="11"/>
  <c r="J68" i="11"/>
  <c r="I68" i="11"/>
  <c r="M68" i="11"/>
  <c r="G68" i="11"/>
  <c r="P86" i="11"/>
  <c r="O71" i="11"/>
  <c r="E68" i="11"/>
  <c r="O67" i="11" l="1"/>
  <c r="O83" i="11"/>
  <c r="I80" i="11"/>
  <c r="I81" i="11" s="1"/>
  <c r="I87" i="11" s="1"/>
  <c r="I88" i="11" s="1"/>
  <c r="H80" i="11"/>
  <c r="H81" i="11" s="1"/>
  <c r="H87" i="11" s="1"/>
  <c r="H88" i="11" s="1"/>
  <c r="F80" i="11"/>
  <c r="F81" i="11" s="1"/>
  <c r="F87" i="11" s="1"/>
  <c r="F88" i="11" s="1"/>
  <c r="K80" i="11"/>
  <c r="K81" i="11" s="1"/>
  <c r="K87" i="11" s="1"/>
  <c r="K88" i="11" s="1"/>
  <c r="J80" i="11"/>
  <c r="J81" i="11" s="1"/>
  <c r="J87" i="11" s="1"/>
  <c r="J88" i="11" s="1"/>
  <c r="M80" i="11"/>
  <c r="M81" i="11" s="1"/>
  <c r="M87" i="11" s="1"/>
  <c r="M88" i="11" s="1"/>
  <c r="G80" i="11"/>
  <c r="G81" i="11" s="1"/>
  <c r="G87" i="11" s="1"/>
  <c r="G88" i="11" s="1"/>
  <c r="E80" i="11"/>
  <c r="E81" i="11" s="1"/>
  <c r="E87" i="11" s="1"/>
  <c r="E88" i="11" s="1"/>
  <c r="N68" i="11"/>
  <c r="N75" i="11"/>
  <c r="O75" i="11" s="1"/>
  <c r="N74" i="11"/>
  <c r="D73" i="11"/>
  <c r="D80" i="11" s="1"/>
  <c r="N73" i="11" l="1"/>
  <c r="N80" i="11"/>
  <c r="N81" i="11" s="1"/>
  <c r="O74" i="11"/>
  <c r="O73" i="11" s="1"/>
  <c r="D81" i="11"/>
  <c r="D87" i="11" s="1"/>
  <c r="Q86" i="11" l="1"/>
  <c r="O80" i="11"/>
  <c r="O81" i="11" s="1"/>
  <c r="N87" i="11"/>
  <c r="D88" i="11"/>
  <c r="O87" i="11" l="1"/>
  <c r="O88" i="11" s="1"/>
  <c r="N88" i="11"/>
</calcChain>
</file>

<file path=xl/sharedStrings.xml><?xml version="1.0" encoding="utf-8"?>
<sst xmlns="http://schemas.openxmlformats.org/spreadsheetml/2006/main" count="609" uniqueCount="161">
  <si>
    <r>
      <t xml:space="preserve">Grille du montage financier volet 2- cohorte d'entreprises
</t>
    </r>
    <r>
      <rPr>
        <i/>
        <sz val="28"/>
        <color rgb="FFFFFFFF"/>
        <rFont val="Aptos Display"/>
      </rPr>
      <t>Dépôt initial et reddition de compte</t>
    </r>
  </si>
  <si>
    <t>Montant des dépenses admissibles</t>
  </si>
  <si>
    <t>Montant de la subvention demandée au Fonds Écoleader</t>
  </si>
  <si>
    <t>Fonds Écoleader : Soutien spécifique à l’implantation</t>
  </si>
  <si>
    <t>Exemple de gris clair</t>
  </si>
  <si>
    <r>
      <t xml:space="preserve">Instructions : 
Remplissez les cellules en gris clair. Remplissez le Tableau « </t>
    </r>
    <r>
      <rPr>
        <sz val="14"/>
        <color rgb="FFFFFFFF"/>
        <rFont val="Aptos Display"/>
      </rPr>
      <t>Dépôt du projet : Relevé des dépenses EN DÉBUT DE PROJET »</t>
    </r>
    <r>
      <rPr>
        <i/>
        <sz val="14"/>
        <color rgb="FFFFFFFF"/>
        <rFont val="Aptos Display"/>
      </rPr>
      <t xml:space="preserve"> pour faire le dépôt initial. Gardez ce tableau pour la reddition de compte finale et complétez le tableau « Rapport Final : Relevé des dépenses RÉELLES en fin de projet » au moment de cette reddition.
Les montants des dépenses doivent être inscrits avec taxes. Les montants de financement se calculeront automatiquement dans les tableaux de répartition du Financement. Attention, il est possible qu'il y ait un recalcul du financement lors de l'analyse du projet. Les sommes affichées ici ne sont </t>
    </r>
    <r>
      <rPr>
        <i/>
        <u/>
        <sz val="14"/>
        <color rgb="FFFFFFFF"/>
        <rFont val="Aptos Display"/>
      </rPr>
      <t>pas</t>
    </r>
    <r>
      <rPr>
        <i/>
        <sz val="14"/>
        <color rgb="FFFFFFFF"/>
        <rFont val="Aptos Display"/>
      </rPr>
      <t xml:space="preserve"> définitives.
Référez-vous au Guide du demandeur pour connaître les dépenses admissibles.</t>
    </r>
  </si>
  <si>
    <r>
      <t>Nom de la Cohorte :</t>
    </r>
    <r>
      <rPr>
        <sz val="14"/>
        <color theme="1"/>
        <rFont val="Aptos Display"/>
      </rPr>
      <t xml:space="preserve"> (facultatif)</t>
    </r>
  </si>
  <si>
    <t xml:space="preserve">Nom du coordonateur : </t>
  </si>
  <si>
    <t xml:space="preserve">Nombre d'expert : </t>
  </si>
  <si>
    <t xml:space="preserve">Expert principal : </t>
  </si>
  <si>
    <t>Nombre de membre de la cohorte :</t>
  </si>
  <si>
    <r>
      <t xml:space="preserve">Sélectionnez votre type de projet </t>
    </r>
    <r>
      <rPr>
        <sz val="14"/>
        <color theme="1"/>
        <rFont val="Aptos Display"/>
      </rPr>
      <t>(liste déroulante)</t>
    </r>
    <r>
      <rPr>
        <b/>
        <sz val="14"/>
        <color theme="1"/>
        <rFont val="Aptos Display"/>
      </rPr>
      <t xml:space="preserve"> : </t>
    </r>
  </si>
  <si>
    <r>
      <rPr>
        <b/>
        <sz val="20"/>
        <color theme="0"/>
        <rFont val="Aptos Narrow (Corps)"/>
      </rPr>
      <t>Relevé des dépenses EN DÉBUT DE PROJET</t>
    </r>
    <r>
      <rPr>
        <b/>
        <sz val="14"/>
        <color theme="2" tint="-0.89999084444715716"/>
        <rFont val="Aptos Narrow"/>
        <family val="2"/>
        <scheme val="minor"/>
      </rPr>
      <t xml:space="preserve">
</t>
    </r>
    <r>
      <rPr>
        <b/>
        <sz val="14"/>
        <color rgb="FF5EEAA0"/>
        <rFont val="Aptos Narrow (Corps)"/>
      </rPr>
      <t>Cette section obligatoire est à remplir pour déposer votre projet au Fonds Écoleader. Vous devez déposer ce document dans la section Documentation du formulaire de demande d'aide financière.</t>
    </r>
  </si>
  <si>
    <t>Notes et commentaires</t>
  </si>
  <si>
    <t>Dépôt du projet</t>
  </si>
  <si>
    <t>Montant des dépenses (avec taxes)</t>
  </si>
  <si>
    <t>Coût total des catégories d'activités
Identique au formulaire de demande d'aide financière</t>
  </si>
  <si>
    <t>Nom de l'entreprise  Membre #1</t>
  </si>
  <si>
    <t>Nom de l'entreprise  Membre #2</t>
  </si>
  <si>
    <t>Nom de l'entreprise  Membre #3</t>
  </si>
  <si>
    <t>Nom de l'entreprise  Membre #4</t>
  </si>
  <si>
    <t>Nom de l'entreprise  Membre #5</t>
  </si>
  <si>
    <t>Nom de l'entreprise  Membre #6</t>
  </si>
  <si>
    <t>Nom de l'entreprise  Membre #7</t>
  </si>
  <si>
    <t>Nom de l'entreprise  Membre #8</t>
  </si>
  <si>
    <t>Nom de l'entreprise  Membre #9</t>
  </si>
  <si>
    <t>Nom de l'entreprise  Membre #10</t>
  </si>
  <si>
    <t>Totaux des dépenses
admissibles de la cohorte</t>
  </si>
  <si>
    <t>Pourcentage du coût total du projet par catégorie d'activités</t>
  </si>
  <si>
    <t xml:space="preserve">Exemple : Si la répartition des dépenses est différente pour chaque membre de la cohorte, expliquez pourquoi. </t>
  </si>
  <si>
    <t>L’accompagnement dans l’implantation de pratiques d’affaires écoresponsables</t>
  </si>
  <si>
    <t>Honoraires professionnels</t>
  </si>
  <si>
    <r>
      <t xml:space="preserve">Honoraires professionnels liés à la reddition de compte du projet 
</t>
    </r>
    <r>
      <rPr>
        <sz val="10"/>
        <color theme="1"/>
        <rFont val="Aptos Narrow"/>
        <scheme val="minor"/>
      </rPr>
      <t>(Maximum admissible de 1 500$)</t>
    </r>
  </si>
  <si>
    <r>
      <rPr>
        <b/>
        <sz val="10"/>
        <color theme="1"/>
        <rFont val="Aptos Narrow"/>
        <scheme val="minor"/>
      </rPr>
      <t xml:space="preserve">Frais de matériel
</t>
    </r>
    <r>
      <rPr>
        <sz val="10"/>
        <color theme="1"/>
        <rFont val="Aptos Narrow"/>
        <scheme val="minor"/>
      </rPr>
      <t>(Maximum 15 % du coût total du projet)</t>
    </r>
  </si>
  <si>
    <r>
      <rPr>
        <b/>
        <sz val="10"/>
        <color theme="1"/>
        <rFont val="Aptos Narrow"/>
        <scheme val="minor"/>
      </rPr>
      <t xml:space="preserve">Frais de formation 
</t>
    </r>
    <r>
      <rPr>
        <sz val="10"/>
        <color theme="1"/>
        <rFont val="Aptos Narrow"/>
        <scheme val="minor"/>
      </rPr>
      <t>(Les frais de formation  ne doivent pas dépasser 50 % du coût total du projet)</t>
    </r>
  </si>
  <si>
    <r>
      <rPr>
        <b/>
        <sz val="10"/>
        <color theme="1"/>
        <rFont val="Aptos Narrow"/>
        <scheme val="minor"/>
      </rPr>
      <t>Frais de déplacements</t>
    </r>
    <r>
      <rPr>
        <sz val="10"/>
        <color theme="1"/>
        <rFont val="Aptos Narrow"/>
        <scheme val="minor"/>
      </rPr>
      <t xml:space="preserve">
(Maximum de 5 000 $ pour l’ensemble du projet)</t>
    </r>
  </si>
  <si>
    <r>
      <rPr>
        <b/>
        <sz val="10"/>
        <color theme="1"/>
        <rFont val="Aptos Narrow"/>
        <scheme val="minor"/>
      </rPr>
      <t xml:space="preserve">Frais de communication
</t>
    </r>
    <r>
      <rPr>
        <sz val="10"/>
        <color theme="1"/>
        <rFont val="Aptos Narrow"/>
        <scheme val="minor"/>
      </rPr>
      <t>(Les frais de matériel  ne doivent pas dépasser 10 % du coût total du projet)</t>
    </r>
  </si>
  <si>
    <t>Suite du montage financier - Frais liés à la cohorte</t>
  </si>
  <si>
    <r>
      <rPr>
        <b/>
        <sz val="10"/>
        <color theme="2" tint="-0.89999084444715716"/>
        <rFont val="Aptos Narrow"/>
        <scheme val="minor"/>
      </rPr>
      <t>Frais de coordination de la cohorte</t>
    </r>
    <r>
      <rPr>
        <sz val="10"/>
        <color theme="2" tint="-0.89999084444715716"/>
        <rFont val="Aptos Narrow"/>
        <family val="2"/>
        <scheme val="minor"/>
      </rPr>
      <t xml:space="preserve"> 
(Les salaires et charges sociales correspondant aux ressources humaines internes de votre organisme pour la participation à la réalisation des activités du projet, pour un maximum de 10 % des dépenses admissibles du projet et jusqu'à 25 000$.)</t>
    </r>
  </si>
  <si>
    <r>
      <rPr>
        <b/>
        <sz val="10"/>
        <color theme="2" tint="-0.89999084444715716"/>
        <rFont val="Aptos Narrow"/>
        <scheme val="minor"/>
      </rPr>
      <t>Frais d'administration de la cohorte</t>
    </r>
    <r>
      <rPr>
        <sz val="10"/>
        <color theme="2" tint="-0.89999084444715716"/>
        <rFont val="Aptos Narrow"/>
        <family val="2"/>
        <scheme val="minor"/>
      </rPr>
      <t xml:space="preserve">
(Les frais d’administration ne peuvent excéder </t>
    </r>
    <r>
      <rPr>
        <b/>
        <sz val="10"/>
        <color theme="2" tint="-0.89999084444715716"/>
        <rFont val="Aptos Narrow"/>
        <scheme val="minor"/>
      </rPr>
      <t>10 % des frais de coordination.)</t>
    </r>
  </si>
  <si>
    <r>
      <t xml:space="preserve">Frais de sous-traitance (expert non inscrit sur le répertoire)
</t>
    </r>
    <r>
      <rPr>
        <sz val="10"/>
        <color theme="2" tint="-0.89999084444715716"/>
        <rFont val="Aptos Narrow"/>
        <scheme val="minor"/>
      </rPr>
      <t>(Maximum de 10 % du coût total du projet, jusqu’à concurrence 
de 10 000 $)</t>
    </r>
  </si>
  <si>
    <t>Montant des dépenses admissibles pour chaque membre 
de la cohorte</t>
  </si>
  <si>
    <t>Pourcentage des dépenses admissibles de chaque entreprise 
de la cohorte</t>
  </si>
  <si>
    <t>Répartition du financement</t>
  </si>
  <si>
    <t>Remboursement par membre</t>
  </si>
  <si>
    <t>Total du remboursement
admissible de la cohorte</t>
  </si>
  <si>
    <t>Pratiques d'affaires écoresponsables</t>
  </si>
  <si>
    <r>
      <t>L’</t>
    </r>
    <r>
      <rPr>
        <b/>
        <i/>
        <sz val="10"/>
        <color theme="2" tint="-0.89999084444715716"/>
        <rFont val="Aptos Narrow"/>
        <scheme val="minor"/>
      </rPr>
      <t>accompagnement dans l’implantation</t>
    </r>
    <r>
      <rPr>
        <i/>
        <sz val="10"/>
        <color theme="2" tint="-0.89999084444715716"/>
        <rFont val="Aptos Narrow"/>
        <scheme val="minor"/>
      </rPr>
      <t xml:space="preserve"> de pratiques d’affaires écoresponsables</t>
    </r>
  </si>
  <si>
    <t>Frais de la cohorte</t>
  </si>
  <si>
    <t>Frais de coordination et d'administration</t>
  </si>
  <si>
    <t>Frais de sous-traitance (expert)</t>
  </si>
  <si>
    <t>Autre(s) contribution(S) PUBLIQUE(S)</t>
  </si>
  <si>
    <t>Privé</t>
  </si>
  <si>
    <r>
      <rPr>
        <b/>
        <i/>
        <sz val="10"/>
        <color rgb="FF000000"/>
        <rFont val="Calibri"/>
        <family val="2"/>
      </rPr>
      <t>Contribution financière publique</t>
    </r>
    <r>
      <rPr>
        <i/>
        <sz val="10"/>
        <color rgb="FF000000"/>
        <rFont val="Calibri"/>
        <family val="2"/>
      </rPr>
      <t xml:space="preserve">
(la somme totale pour l'ensemble des membres doit être identique à celle inscrite dans le formulaire à la section 3.5)</t>
    </r>
  </si>
  <si>
    <t>Montant en subvention du Fonds Écoleader demandé pour chaque membre :</t>
  </si>
  <si>
    <t>Subvention publique totale par membre :</t>
  </si>
  <si>
    <t>Montant total des dépenses admissibles</t>
  </si>
  <si>
    <t>Montant total de la subvention demandée au Fonds Écoleader</t>
  </si>
  <si>
    <t>Pourcentage du financement demandé (%)</t>
  </si>
  <si>
    <t>Autre(s) contribution(S) PRIVÉE(S)</t>
  </si>
  <si>
    <r>
      <rPr>
        <b/>
        <i/>
        <sz val="10"/>
        <color rgb="FF000000"/>
        <rFont val="Calibri"/>
        <family val="2"/>
      </rPr>
      <t>Contribution financière privée</t>
    </r>
    <r>
      <rPr>
        <i/>
        <sz val="10"/>
        <color rgb="FF000000"/>
        <rFont val="Calibri"/>
        <family val="2"/>
      </rPr>
      <t xml:space="preserve">
(la somme totale pour l'ensemble des membres doit être identique à celle inscrite dans le formulaire à la section 3.5)</t>
    </r>
  </si>
  <si>
    <t>Paiement des entreprises membres</t>
  </si>
  <si>
    <t>Total par membre de la contribution privée :</t>
  </si>
  <si>
    <r>
      <rPr>
        <b/>
        <sz val="20"/>
        <color rgb="FF16DCFC"/>
        <rFont val="Aptos Narrow (Corps)"/>
      </rPr>
      <t>Rapport final : Relevé des dépenses EN FIN DE PROJET</t>
    </r>
    <r>
      <rPr>
        <b/>
        <sz val="14"/>
        <color theme="0"/>
        <rFont val="Aptos Narrow"/>
        <family val="2"/>
        <scheme val="minor"/>
      </rPr>
      <t xml:space="preserve">
</t>
    </r>
    <r>
      <rPr>
        <b/>
        <sz val="14"/>
        <color rgb="FF5EEAA0"/>
        <rFont val="Aptos Narrow (Corps)"/>
      </rPr>
      <t>Cette section est en remplir lorsque votre projet sera terminé, vous n'avez pas besoin de la remplir pour soumettre votre projet au Fonds Écoleader.</t>
    </r>
  </si>
  <si>
    <t>Rapport FINAL</t>
  </si>
  <si>
    <t xml:space="preserve">Exemple : Si les dépenses sont différentes de ce qui était planifié au départ, expliquez pourquoi. </t>
  </si>
  <si>
    <r>
      <rPr>
        <b/>
        <sz val="10"/>
        <color theme="2" tint="-0.89999084444715716"/>
        <rFont val="Aptos Narrow"/>
        <scheme val="minor"/>
      </rPr>
      <t>Frais d'administration de la cohorte</t>
    </r>
    <r>
      <rPr>
        <sz val="10"/>
        <color theme="2" tint="-0.89999084444715716"/>
        <rFont val="Aptos Narrow"/>
        <family val="2"/>
        <scheme val="minor"/>
      </rPr>
      <t xml:space="preserve">
(Les frais d’administration ne peuvent excéder 10 % des frais de coordination.)</t>
    </r>
  </si>
  <si>
    <t>Montant des dépenses admissibles pour chaque membre de la cohorte</t>
  </si>
  <si>
    <t>% de l'entreprise</t>
  </si>
  <si>
    <t>Membre #1</t>
  </si>
  <si>
    <t>Membre #2</t>
  </si>
  <si>
    <t>Membre #3</t>
  </si>
  <si>
    <t>Membre #4</t>
  </si>
  <si>
    <t>Membre #5</t>
  </si>
  <si>
    <t>Membre #6</t>
  </si>
  <si>
    <t>Membre #7</t>
  </si>
  <si>
    <t>Membre #8</t>
  </si>
  <si>
    <t>Membre #9</t>
  </si>
  <si>
    <t>Membre #10</t>
  </si>
  <si>
    <t>Pourcentage du coût total du projet par catégories d'activités</t>
  </si>
  <si>
    <t>Frais de cohorte</t>
  </si>
  <si>
    <t>Montant total de la subvention potentielle finale</t>
  </si>
  <si>
    <t>Pratiques d'affaires écoresponsables (PAE)</t>
  </si>
  <si>
    <t>Technologies propres (TP)</t>
  </si>
  <si>
    <t>Paiement des entreprises membres :</t>
  </si>
  <si>
    <t>Contribution privée totale par membre</t>
  </si>
  <si>
    <t>Technologies propres</t>
  </si>
  <si>
    <t>L’accompagnement dans l’implantation de technologies propres</t>
  </si>
  <si>
    <r>
      <rPr>
        <b/>
        <sz val="10"/>
        <color theme="2" tint="-0.89999084444715716"/>
        <rFont val="Aptos Narrow"/>
        <scheme val="minor"/>
      </rPr>
      <t>Frais d'administration de la cohorte</t>
    </r>
    <r>
      <rPr>
        <sz val="10"/>
        <color theme="2" tint="-0.89999084444715716"/>
        <rFont val="Aptos Narrow"/>
        <family val="2"/>
        <scheme val="minor"/>
      </rPr>
      <t xml:space="preserve">
(Les frais d’administration ne peuvent excéder 10 % des frais de coordination. Ces frais doivent être inclus dans les frais de coordination (dans le salaire et les charges sociales).</t>
    </r>
  </si>
  <si>
    <t>Montant des dépenses</t>
  </si>
  <si>
    <t>Technologies prores</t>
  </si>
  <si>
    <r>
      <rPr>
        <sz val="28"/>
        <color rgb="FFFFFFFF"/>
        <rFont val="Aptos Display"/>
      </rPr>
      <t xml:space="preserve">Grille du montage financier d'une Cohorte
</t>
    </r>
    <r>
      <rPr>
        <i/>
        <sz val="28"/>
        <color rgb="FFFFFFFF"/>
        <rFont val="Aptos Display"/>
      </rPr>
      <t>Dépôt initial et reddition de compte</t>
    </r>
  </si>
  <si>
    <t>Montant des dépenses admissible</t>
  </si>
  <si>
    <t>Montant de la subvention</t>
  </si>
  <si>
    <r>
      <rPr>
        <i/>
        <sz val="14"/>
        <color rgb="FFFFFFFF"/>
        <rFont val="Aptos Display"/>
      </rPr>
      <t xml:space="preserve">Instructions : 
Remplissez les cellules en gris clair. Remplissez le Tableau « </t>
    </r>
    <r>
      <rPr>
        <sz val="14"/>
        <color rgb="FFFFFFFF"/>
        <rFont val="Aptos Display"/>
      </rPr>
      <t>Dépôt du projet : Relevé des dépenses EN DÉBUT DE PROJET »</t>
    </r>
    <r>
      <rPr>
        <i/>
        <sz val="14"/>
        <color rgb="FFFFFFFF"/>
        <rFont val="Aptos Display"/>
      </rPr>
      <t xml:space="preserve"> pour faire le dépôt initial. Gardez ce tableau pour la reddition de compte finale et complétez le tableau « Rapport Final : Relevé des dépenses RÉELLE en fin de projet » au moment de cette reddition.
Les montants des dépenses doivent être inscrit sans taxes. Les montants de financement se calculeront automatiquement dans les tableaux de répartition du Financement. Attention, il est possible qu'il y ait un recalcul du financement lors de l'analyse du projet. Les sommes affichées ici ne sont </t>
    </r>
    <r>
      <rPr>
        <i/>
        <u/>
        <sz val="14"/>
        <color rgb="FFFFFFFF"/>
        <rFont val="Aptos Display"/>
      </rPr>
      <t>pas</t>
    </r>
    <r>
      <rPr>
        <i/>
        <sz val="14"/>
        <color rgb="FFFFFFFF"/>
        <rFont val="Aptos Display"/>
      </rPr>
      <t xml:space="preserve"> définitives.
Référez-vous au Guide du demandeur pour connaître les dépenses admissibles.</t>
    </r>
  </si>
  <si>
    <t>Nom de la Cohorte : (facultatif)</t>
  </si>
  <si>
    <t>Nom du Coordonateur :</t>
  </si>
  <si>
    <t>Nom des Experts :</t>
  </si>
  <si>
    <t>Dépôt du projet : Relevé des dépenses EN DÉBUT DE PROJET</t>
  </si>
  <si>
    <t>DÉPÔT du projet</t>
  </si>
  <si>
    <t>Coût du projet
FORMULAIRE</t>
  </si>
  <si>
    <t>Pratiques écoresponsables</t>
  </si>
  <si>
    <t>Autres frais</t>
  </si>
  <si>
    <t>Répartission par membre (%)</t>
  </si>
  <si>
    <t>Montant admissible initial</t>
  </si>
  <si>
    <t xml:space="preserve">Exemple : Si la répartition des dépenses est différentes pour chaque membres de la cohorte, expliquez pourquoi. </t>
  </si>
  <si>
    <t xml:space="preserve">Études et analyses </t>
  </si>
  <si>
    <t xml:space="preserve">Plans d'action </t>
  </si>
  <si>
    <t>Accompagnement</t>
  </si>
  <si>
    <t>Comm. (10% d'accom.)</t>
  </si>
  <si>
    <t>Matériel (10% max)</t>
  </si>
  <si>
    <t>Formation (10% max)</t>
  </si>
  <si>
    <t>Déplacements</t>
  </si>
  <si>
    <t>Frais de coord. (10% max)</t>
  </si>
  <si>
    <t>Frais d'admin. (10% coordo)</t>
  </si>
  <si>
    <t>Frais d'expertise (10% max)</t>
  </si>
  <si>
    <t>Montant de</t>
  </si>
  <si>
    <t>subvention totale</t>
  </si>
  <si>
    <t>% du financement</t>
  </si>
  <si>
    <t>Total admissible initial :</t>
  </si>
  <si>
    <t>Total admissible :</t>
  </si>
  <si>
    <t>Autres financement</t>
  </si>
  <si>
    <t>Contribution</t>
  </si>
  <si>
    <t>Montant de subvention par membre</t>
  </si>
  <si>
    <t>Financement privé</t>
  </si>
  <si>
    <t>Montant payé par membre</t>
  </si>
  <si>
    <t>Source de financement</t>
  </si>
  <si>
    <t>Montant à recevoir</t>
  </si>
  <si>
    <t>Public ou privé</t>
  </si>
  <si>
    <t>Dans le formulaire (idem $)</t>
  </si>
  <si>
    <t>Public</t>
  </si>
  <si>
    <t>Subvention totale :</t>
  </si>
  <si>
    <t>Autres financements public</t>
  </si>
  <si>
    <t>-</t>
  </si>
  <si>
    <t>Montant de la subvention :</t>
  </si>
  <si>
    <t>Total des autres financements :</t>
  </si>
  <si>
    <t>Rapport Final : Relevé des dépenses RÉELLE en fin de projet</t>
  </si>
  <si>
    <t>Exemple : Si les membres de la cohorte ne sont pas les mêmes qu'au début du projet. Précisez lesquels ont abandonnées.</t>
  </si>
  <si>
    <t xml:space="preserve">Révision potentielle </t>
  </si>
  <si>
    <t>Total admissible final :</t>
  </si>
  <si>
    <t>Montant reçu</t>
  </si>
  <si>
    <t>Expert principal :</t>
  </si>
  <si>
    <t xml:space="preserve">Études et plans d'action </t>
  </si>
  <si>
    <r>
      <t xml:space="preserve">Instructions : 
Remplissez les cellules en gris clair. Remplissez le Tableau « </t>
    </r>
    <r>
      <rPr>
        <sz val="14"/>
        <color rgb="FFFFFFFF"/>
        <rFont val="Aptos Display"/>
      </rPr>
      <t>Dépôt du projet : Relevé des dépenses EN DÉBUT DE PROJET »</t>
    </r>
    <r>
      <rPr>
        <i/>
        <sz val="14"/>
        <color rgb="FFFFFFFF"/>
        <rFont val="Aptos Display"/>
      </rPr>
      <t xml:space="preserve"> pour faire le dépôt initial. Gardez ce tableau pour la reddition de compte finale et complétez le tableau « Rapport Final : Relevé des dépenses RÉELLES en fin de projet », au moment de cette reddition.
Les montants des dépenses doivent être inscrits avec taxes. Les montants de financement se calculeront automatiquement dans les tableaux de répartition du Financement. Attention, il est possible qu'il y ait un recalcul du financement lors de l'analyse du projet. Les sommes affichées ici ne sont </t>
    </r>
    <r>
      <rPr>
        <i/>
        <u/>
        <sz val="14"/>
        <color rgb="FFFFFFFF"/>
        <rFont val="Aptos Display"/>
      </rPr>
      <t>pas</t>
    </r>
    <r>
      <rPr>
        <i/>
        <sz val="14"/>
        <color rgb="FFFFFFFF"/>
        <rFont val="Aptos Display"/>
      </rPr>
      <t xml:space="preserve"> définitives.
Référez-vous au Guide du demandeur pour connaître les dépenses admissibles.</t>
    </r>
  </si>
  <si>
    <t>Nombre de membres de la cohorte :</t>
  </si>
  <si>
    <r>
      <t xml:space="preserve">Honoraires professionnels liés à la reddition de compte du projet 
</t>
    </r>
    <r>
      <rPr>
        <sz val="10"/>
        <color theme="1"/>
        <rFont val="Aptos Narrow"/>
        <scheme val="minor"/>
      </rPr>
      <t>(Maximum admissible de 1 500 $)</t>
    </r>
  </si>
  <si>
    <r>
      <rPr>
        <b/>
        <sz val="10"/>
        <color theme="2" tint="-0.89999084444715716"/>
        <rFont val="Aptos Narrow"/>
        <scheme val="minor"/>
      </rPr>
      <t>Frais de coordination de la cohorte</t>
    </r>
    <r>
      <rPr>
        <sz val="10"/>
        <color theme="2" tint="-0.89999084444715716"/>
        <rFont val="Aptos Narrow"/>
        <family val="2"/>
        <scheme val="minor"/>
      </rPr>
      <t xml:space="preserve"> 
(Les salaires et charges sociales correspondant aux ressources humaines internes de votre organisme pour la participation à la réalisation des activités du projet, pour un maximum de 10 % des dépenses admissibles du projet et jusqu'à 25 000 $.)</t>
    </r>
  </si>
  <si>
    <r>
      <t xml:space="preserve">Frais de sous-traitance (expert non inscrit sur le répertoire)
</t>
    </r>
    <r>
      <rPr>
        <sz val="10"/>
        <color theme="2" tint="-0.89999084444715716"/>
        <rFont val="Aptos Narrow"/>
        <scheme val="minor"/>
      </rPr>
      <t>(Maximum de 10 % du coût total du projet, jusqu’à concurrence 
de 10 000 $.)</t>
    </r>
  </si>
  <si>
    <r>
      <rPr>
        <b/>
        <sz val="10"/>
        <color theme="1"/>
        <rFont val="Aptos Narrow"/>
        <scheme val="minor"/>
      </rPr>
      <t xml:space="preserve">Frais de communication
</t>
    </r>
    <r>
      <rPr>
        <sz val="10"/>
        <color theme="1"/>
        <rFont val="Aptos Narrow"/>
        <scheme val="minor"/>
      </rPr>
      <t>(Les frais de matériel  ne doivent pas dépasser 10 % du coût total du projet.)</t>
    </r>
  </si>
  <si>
    <r>
      <rPr>
        <b/>
        <sz val="10"/>
        <color theme="1"/>
        <rFont val="Aptos Narrow"/>
        <scheme val="minor"/>
      </rPr>
      <t>Frais de déplacements</t>
    </r>
    <r>
      <rPr>
        <sz val="10"/>
        <color theme="1"/>
        <rFont val="Aptos Narrow"/>
        <scheme val="minor"/>
      </rPr>
      <t xml:space="preserve">
(Maximum de 5 000 $ pour l’ensemble du projet.)</t>
    </r>
  </si>
  <si>
    <r>
      <rPr>
        <b/>
        <sz val="10"/>
        <color theme="1"/>
        <rFont val="Aptos Narrow"/>
        <scheme val="minor"/>
      </rPr>
      <t xml:space="preserve">Frais de formation 
</t>
    </r>
    <r>
      <rPr>
        <sz val="10"/>
        <color theme="1"/>
        <rFont val="Aptos Narrow"/>
        <scheme val="minor"/>
      </rPr>
      <t>(Les frais de formation  ne doivent pas dépasser 50 % du coût total du projet.)</t>
    </r>
  </si>
  <si>
    <r>
      <rPr>
        <b/>
        <sz val="20"/>
        <color rgb="FF16DCFC"/>
        <rFont val="Aptos Narrow (Corps)"/>
      </rPr>
      <t>Rapport final : Relevé des dépenses EN FIN DE PROJET</t>
    </r>
    <r>
      <rPr>
        <b/>
        <sz val="14"/>
        <color theme="0"/>
        <rFont val="Aptos Narrow"/>
        <family val="2"/>
        <scheme val="minor"/>
      </rPr>
      <t xml:space="preserve">
</t>
    </r>
    <r>
      <rPr>
        <b/>
        <sz val="14"/>
        <color rgb="FF5EEAA0"/>
        <rFont val="Aptos Narrow (Corps)"/>
      </rPr>
      <t>Cette section est à remplir lorsque votre projet sera terminé, vous n'avez pas besoin de la remplir pour soumettre votre projet au Fonds Écoleader.</t>
    </r>
  </si>
  <si>
    <r>
      <rPr>
        <b/>
        <sz val="10"/>
        <color theme="1"/>
        <rFont val="Aptos Narrow"/>
        <scheme val="minor"/>
      </rPr>
      <t xml:space="preserve">Frais de formation 
</t>
    </r>
    <r>
      <rPr>
        <sz val="10"/>
        <color theme="1"/>
        <rFont val="Aptos Narrow"/>
        <scheme val="minor"/>
      </rPr>
      <t>(Les frais de formation ne doivent pas dépasser 50 % du coût total du projet.)</t>
    </r>
  </si>
  <si>
    <r>
      <rPr>
        <b/>
        <i/>
        <sz val="10"/>
        <color rgb="FF000000"/>
        <rFont val="Calibri"/>
        <family val="2"/>
      </rPr>
      <t>Contribution financière publique</t>
    </r>
    <r>
      <rPr>
        <i/>
        <sz val="10"/>
        <color rgb="FF000000"/>
        <rFont val="Calibri"/>
        <family val="2"/>
      </rPr>
      <t xml:space="preserve">
(La somme totale pour l'ensemble des membres doit être identique à celle inscrite dans le formulaire à la section 3.5.)</t>
    </r>
  </si>
  <si>
    <t>Autre(s) contribution(s) PRIVÉE(S)</t>
  </si>
  <si>
    <t>Autre(s) contribution(s) PUBLIQUE(S)</t>
  </si>
  <si>
    <r>
      <rPr>
        <b/>
        <i/>
        <sz val="10"/>
        <color rgb="FF000000"/>
        <rFont val="Calibri"/>
        <family val="2"/>
      </rPr>
      <t>Contribution financière privée</t>
    </r>
    <r>
      <rPr>
        <i/>
        <sz val="10"/>
        <color rgb="FF000000"/>
        <rFont val="Calibri"/>
        <family val="2"/>
      </rPr>
      <t xml:space="preserve">
(La somme totale pour l'ensemble des membres doit être identique à celle inscrite dans le formulaire à la section 3.5.)</t>
    </r>
  </si>
  <si>
    <r>
      <rPr>
        <b/>
        <sz val="20"/>
        <color theme="0"/>
        <rFont val="Aptos Narrow (Corps)"/>
      </rPr>
      <t>Relevé des dépenses EN DÉBUT DE PROJET</t>
    </r>
    <r>
      <rPr>
        <b/>
        <sz val="14"/>
        <color theme="2" tint="-0.89999084444715716"/>
        <rFont val="Aptos Narrow"/>
        <family val="2"/>
        <scheme val="minor"/>
      </rPr>
      <t xml:space="preserve">
</t>
    </r>
    <r>
      <rPr>
        <b/>
        <sz val="14"/>
        <color rgb="FF5EEAA0"/>
        <rFont val="Aptos Narrow (Corps)"/>
      </rPr>
      <t>Cette section obligatoire est à remplir pour déposer votre projet au Fonds Écoleader : Soutien spécifique à l'implantation. Vous devez déposer ce document dans la section Documentation du formulaire de demande d'aide financière.</t>
    </r>
  </si>
  <si>
    <t>Montant total de la subvention demandée au Fonds Écoleader : Soutien spécifique à l'implantation</t>
  </si>
  <si>
    <t>Montant en subvention du Fonds Écoleader : Soutien spécifique à l'implantation demandé pour chaque membre :</t>
  </si>
  <si>
    <t>Montant de la subvention demandée au Fonds Écoleader : Soutien spécifique à l'implantation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</si>
</sst>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 #,##0.00_)\ &quot;$&quot;_ ;_ * \(#,##0.00\)\ &quot;$&quot;_ ;_ * &quot;-&quot;??_)\ &quot;$&quot;_ ;_ @_ "/>
    <numFmt numFmtId="164" formatCode="_ * #,##0.00_)\ [$$-C0C]_ ;_ * \(#,##0.00\)\ [$$-C0C]_ ;_ * &quot;-&quot;??_)\ [$$-C0C]_ ;_ @_ "/>
    <numFmt numFmtId="165" formatCode="0.0%"/>
  </numFmts>
  <fonts count="81" x14ac:knownFonts="1">
    <font>
      <sz val="12"/>
      <color theme="1"/>
      <name val="Aptos Narrow"/>
      <family val="2"/>
      <scheme val="minor"/>
    </font>
    <font>
      <sz val="12"/>
      <color theme="1"/>
      <name val="Aptos Narrow"/>
      <family val="2"/>
      <scheme val="minor"/>
    </font>
    <font>
      <b/>
      <sz val="12"/>
      <color theme="0"/>
      <name val="Aptos Narrow"/>
      <family val="2"/>
      <scheme val="minor"/>
    </font>
    <font>
      <sz val="10"/>
      <color theme="3" tint="0.24994659260841701"/>
      <name val="Aptos Narrow"/>
      <family val="2"/>
      <scheme val="minor"/>
    </font>
    <font>
      <sz val="26"/>
      <color theme="0"/>
      <name val="Aptos Display"/>
      <family val="2"/>
      <scheme val="major"/>
    </font>
    <font>
      <b/>
      <sz val="20"/>
      <color theme="0"/>
      <name val="Aptos Narrow"/>
      <family val="2"/>
      <scheme val="minor"/>
    </font>
    <font>
      <sz val="20"/>
      <color theme="0"/>
      <name val="Aptos Narrow"/>
      <family val="2"/>
      <scheme val="minor"/>
    </font>
    <font>
      <sz val="14"/>
      <color theme="0"/>
      <name val="Aptos Display"/>
      <family val="2"/>
      <scheme val="major"/>
    </font>
    <font>
      <sz val="14"/>
      <color theme="0"/>
      <name val="Aptos Narrow"/>
      <family val="2"/>
      <scheme val="minor"/>
    </font>
    <font>
      <b/>
      <sz val="20"/>
      <color theme="2" tint="-0.89999084444715716"/>
      <name val="Aptos Narrow"/>
      <family val="2"/>
      <scheme val="minor"/>
    </font>
    <font>
      <b/>
      <sz val="12"/>
      <color theme="2" tint="-0.89999084444715716"/>
      <name val="Aptos Narrow"/>
      <family val="2"/>
      <scheme val="minor"/>
    </font>
    <font>
      <sz val="10"/>
      <color theme="2" tint="-0.89999084444715716"/>
      <name val="Aptos Narrow"/>
      <family val="2"/>
      <scheme val="minor"/>
    </font>
    <font>
      <sz val="10"/>
      <color theme="1"/>
      <name val="Aptos Narrow"/>
      <family val="2"/>
      <scheme val="minor"/>
    </font>
    <font>
      <b/>
      <i/>
      <sz val="12"/>
      <color theme="1"/>
      <name val="Aptos Narrow"/>
      <family val="2"/>
      <scheme val="minor"/>
    </font>
    <font>
      <i/>
      <sz val="10"/>
      <color theme="2" tint="-0.89999084444715716"/>
      <name val="Aptos Narrow"/>
      <scheme val="minor"/>
    </font>
    <font>
      <b/>
      <i/>
      <sz val="12"/>
      <color rgb="FF000000"/>
      <name val="Aptos Narrow"/>
      <family val="2"/>
      <scheme val="minor"/>
    </font>
    <font>
      <sz val="28"/>
      <color theme="0"/>
      <name val="Aptos Display"/>
      <family val="2"/>
      <scheme val="major"/>
    </font>
    <font>
      <sz val="16"/>
      <color theme="0"/>
      <name val="Aptos Narrow"/>
      <family val="2"/>
      <scheme val="minor"/>
    </font>
    <font>
      <sz val="16"/>
      <color theme="0"/>
      <name val="Aptos Display"/>
      <family val="2"/>
      <scheme val="major"/>
    </font>
    <font>
      <sz val="16"/>
      <color theme="1"/>
      <name val="Aptos Narrow"/>
      <family val="2"/>
      <scheme val="minor"/>
    </font>
    <font>
      <b/>
      <sz val="16"/>
      <color theme="0"/>
      <name val="Aptos Narrow"/>
      <family val="2"/>
      <scheme val="minor"/>
    </font>
    <font>
      <sz val="12"/>
      <color theme="0"/>
      <name val="Aptos Display"/>
      <family val="2"/>
      <scheme val="major"/>
    </font>
    <font>
      <b/>
      <sz val="12"/>
      <color theme="1"/>
      <name val="Aptos Narrow"/>
      <scheme val="minor"/>
    </font>
    <font>
      <b/>
      <sz val="10"/>
      <color theme="1"/>
      <name val="Aptos Narrow"/>
      <scheme val="minor"/>
    </font>
    <font>
      <b/>
      <sz val="12"/>
      <color rgb="FF000000"/>
      <name val="Aptos Narrow"/>
      <scheme val="minor"/>
    </font>
    <font>
      <b/>
      <sz val="12"/>
      <color theme="0"/>
      <name val="Aptos Narrow"/>
      <scheme val="minor"/>
    </font>
    <font>
      <i/>
      <sz val="10"/>
      <color theme="1"/>
      <name val="Aptos Narrow"/>
      <scheme val="minor"/>
    </font>
    <font>
      <b/>
      <sz val="16"/>
      <color theme="2" tint="-0.89999084444715716"/>
      <name val="Aptos Narrow"/>
      <family val="2"/>
      <scheme val="minor"/>
    </font>
    <font>
      <b/>
      <sz val="12"/>
      <color theme="7" tint="-0.499984740745262"/>
      <name val="Aptos Narrow"/>
      <scheme val="minor"/>
    </font>
    <font>
      <b/>
      <sz val="12"/>
      <color theme="4" tint="-0.499984740745262"/>
      <name val="Aptos Narrow"/>
      <scheme val="minor"/>
    </font>
    <font>
      <i/>
      <sz val="14"/>
      <color theme="0"/>
      <name val="Aptos Display"/>
      <scheme val="major"/>
    </font>
    <font>
      <i/>
      <u/>
      <sz val="14"/>
      <color rgb="FFFFFFFF"/>
      <name val="Aptos Display"/>
    </font>
    <font>
      <i/>
      <sz val="14"/>
      <color rgb="FFFFFFFF"/>
      <name val="Aptos Display"/>
    </font>
    <font>
      <sz val="28"/>
      <color rgb="FFFFFFFF"/>
      <name val="Aptos Display"/>
      <scheme val="major"/>
    </font>
    <font>
      <i/>
      <sz val="10"/>
      <color rgb="FF000000"/>
      <name val="Calibri"/>
      <family val="2"/>
    </font>
    <font>
      <i/>
      <sz val="10"/>
      <color rgb="FF161616"/>
      <name val="Aptos Narrow"/>
      <scheme val="minor"/>
    </font>
    <font>
      <sz val="12"/>
      <color theme="1" tint="0.499984740745262"/>
      <name val="Aptos Narrow"/>
      <family val="2"/>
      <scheme val="minor"/>
    </font>
    <font>
      <b/>
      <sz val="14"/>
      <color theme="1"/>
      <name val="Aptos Display"/>
    </font>
    <font>
      <i/>
      <sz val="14"/>
      <color theme="1"/>
      <name val="Aptos Display"/>
    </font>
    <font>
      <sz val="12"/>
      <color theme="1"/>
      <name val="Aptos Narrow"/>
      <scheme val="minor"/>
    </font>
    <font>
      <b/>
      <i/>
      <sz val="12"/>
      <color theme="0"/>
      <name val="Aptos Narrow"/>
      <scheme val="minor"/>
    </font>
    <font>
      <b/>
      <i/>
      <sz val="12"/>
      <color rgb="FF000000"/>
      <name val="Aptos Narrow"/>
      <scheme val="minor"/>
    </font>
    <font>
      <sz val="28"/>
      <color rgb="FFFFFFFF"/>
      <name val="Aptos Display"/>
    </font>
    <font>
      <i/>
      <sz val="28"/>
      <color rgb="FFFFFFFF"/>
      <name val="Aptos Display"/>
    </font>
    <font>
      <sz val="14"/>
      <color rgb="FFFFFFFF"/>
      <name val="Aptos Display"/>
    </font>
    <font>
      <b/>
      <sz val="14"/>
      <color theme="2" tint="-0.89999084444715716"/>
      <name val="Aptos Narrow"/>
      <family val="2"/>
      <scheme val="minor"/>
    </font>
    <font>
      <b/>
      <sz val="10"/>
      <color theme="2" tint="-0.89999084444715716"/>
      <name val="Aptos Narrow"/>
      <scheme val="minor"/>
    </font>
    <font>
      <b/>
      <sz val="12"/>
      <name val="Aptos Narrow"/>
      <scheme val="minor"/>
    </font>
    <font>
      <b/>
      <sz val="10"/>
      <name val="Aptos Narrow"/>
      <scheme val="minor"/>
    </font>
    <font>
      <sz val="10"/>
      <name val="Aptos Narrow"/>
      <scheme val="minor"/>
    </font>
    <font>
      <sz val="10"/>
      <color theme="2" tint="-0.89999084444715716"/>
      <name val="Aptos Narrow"/>
      <scheme val="minor"/>
    </font>
    <font>
      <sz val="10"/>
      <color theme="1"/>
      <name val="Aptos Narrow"/>
      <scheme val="minor"/>
    </font>
    <font>
      <b/>
      <i/>
      <sz val="12"/>
      <name val="Aptos Narrow"/>
      <scheme val="minor"/>
    </font>
    <font>
      <sz val="12"/>
      <name val="Aptos Narrow"/>
      <family val="2"/>
      <scheme val="minor"/>
    </font>
    <font>
      <b/>
      <i/>
      <sz val="12"/>
      <name val="Calibri"/>
      <family val="2"/>
    </font>
    <font>
      <b/>
      <i/>
      <sz val="12"/>
      <name val="Aptos Narrow"/>
      <family val="2"/>
      <scheme val="minor"/>
    </font>
    <font>
      <b/>
      <sz val="14"/>
      <color theme="0"/>
      <name val="Aptos Narrow"/>
      <family val="2"/>
      <scheme val="minor"/>
    </font>
    <font>
      <b/>
      <sz val="12"/>
      <color rgb="FF0070C0"/>
      <name val="Aptos Narrow"/>
      <scheme val="minor"/>
    </font>
    <font>
      <i/>
      <sz val="10"/>
      <color theme="2" tint="-0.89999084444715716"/>
      <name val="Aptos Narrow"/>
      <family val="2"/>
      <scheme val="minor"/>
    </font>
    <font>
      <b/>
      <sz val="10"/>
      <color theme="2" tint="-0.89999084444715716"/>
      <name val="Aptos Narrow"/>
      <family val="1"/>
      <scheme val="minor"/>
    </font>
    <font>
      <b/>
      <sz val="10"/>
      <color theme="2" tint="-0.89999084444715716"/>
      <name val="Aptos Narrow"/>
      <family val="2"/>
      <scheme val="minor"/>
    </font>
    <font>
      <b/>
      <sz val="10"/>
      <color rgb="FF000000"/>
      <name val="Aptos Narrow"/>
      <scheme val="minor"/>
    </font>
    <font>
      <b/>
      <i/>
      <sz val="10"/>
      <color theme="1"/>
      <name val="Aptos Narrow"/>
      <family val="2"/>
      <scheme val="minor"/>
    </font>
    <font>
      <b/>
      <i/>
      <sz val="10"/>
      <name val="Aptos Narrow"/>
      <family val="2"/>
      <scheme val="minor"/>
    </font>
    <font>
      <b/>
      <i/>
      <sz val="12"/>
      <color theme="2" tint="-0.89999084444715716"/>
      <name val="Aptos Narrow"/>
      <family val="1"/>
      <scheme val="minor"/>
    </font>
    <font>
      <b/>
      <sz val="12"/>
      <color theme="2" tint="-0.89999084444715716"/>
      <name val="Aptos Narrow"/>
      <scheme val="minor"/>
    </font>
    <font>
      <sz val="14"/>
      <color theme="1"/>
      <name val="Aptos Display"/>
    </font>
    <font>
      <sz val="12"/>
      <name val="Aptos Narrow"/>
      <scheme val="minor"/>
    </font>
    <font>
      <sz val="12"/>
      <color theme="2" tint="-0.89999084444715716"/>
      <name val="Aptos Narrow"/>
      <scheme val="minor"/>
    </font>
    <font>
      <b/>
      <i/>
      <sz val="10"/>
      <color theme="2" tint="-0.89999084444715716"/>
      <name val="Aptos Narrow"/>
      <scheme val="minor"/>
    </font>
    <font>
      <sz val="12"/>
      <color theme="1"/>
      <name val="Aptos Display"/>
      <family val="2"/>
      <scheme val="major"/>
    </font>
    <font>
      <b/>
      <i/>
      <sz val="10"/>
      <color rgb="FF000000"/>
      <name val="Calibri"/>
      <family val="2"/>
    </font>
    <font>
      <b/>
      <sz val="14"/>
      <color rgb="FF5EEAA0"/>
      <name val="Aptos Narrow (Corps)"/>
    </font>
    <font>
      <b/>
      <i/>
      <sz val="12"/>
      <color theme="1"/>
      <name val="Aptos Narrow"/>
      <scheme val="minor"/>
    </font>
    <font>
      <b/>
      <sz val="20"/>
      <color theme="0"/>
      <name val="Aptos Narrow (Corps)"/>
    </font>
    <font>
      <b/>
      <sz val="20"/>
      <color rgb="FF16DCFC"/>
      <name val="Aptos Narrow (Corps)"/>
    </font>
    <font>
      <sz val="15"/>
      <color rgb="FF000000"/>
      <name val="Aptos Display"/>
      <charset val="1"/>
    </font>
    <font>
      <b/>
      <sz val="12"/>
      <color theme="7" tint="-0.499984740745262"/>
      <name val="Aptos Narrow"/>
      <family val="2"/>
      <scheme val="minor"/>
    </font>
    <font>
      <b/>
      <sz val="24"/>
      <color theme="0"/>
      <name val="Aptos Narrow"/>
      <scheme val="minor"/>
    </font>
    <font>
      <sz val="11"/>
      <color theme="1" tint="0.499984740745262"/>
      <name val="Aptos Narrow"/>
      <scheme val="minor"/>
    </font>
    <font>
      <sz val="12"/>
      <color theme="1" tint="0.499984740745262"/>
      <name val="Aptos Narrow"/>
      <scheme val="minor"/>
    </font>
  </fonts>
  <fills count="22">
    <fill>
      <patternFill patternType="none"/>
    </fill>
    <fill>
      <patternFill patternType="gray125"/>
    </fill>
    <fill>
      <patternFill patternType="solid">
        <fgColor theme="2" tint="-9.9948118533890809E-2"/>
        <bgColor indexed="64"/>
      </patternFill>
    </fill>
    <fill>
      <patternFill patternType="solid">
        <fgColor them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83CCEB"/>
        <bgColor rgb="FF000000"/>
      </patternFill>
    </fill>
    <fill>
      <patternFill patternType="solid">
        <fgColor theme="4" tint="-0.249977111117893"/>
        <bgColor rgb="FF000000"/>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4" tint="0.79998168889431442"/>
        <bgColor rgb="FF000000"/>
      </patternFill>
    </fill>
    <fill>
      <patternFill patternType="solid">
        <fgColor theme="1" tint="0.499984740745262"/>
        <bgColor indexed="64"/>
      </patternFill>
    </fill>
    <fill>
      <patternFill patternType="solid">
        <fgColor theme="9" tint="0.79998168889431442"/>
        <bgColor indexed="64"/>
      </patternFill>
    </fill>
    <fill>
      <patternFill patternType="solid">
        <fgColor rgb="FFCAEDFB"/>
        <bgColor rgb="FF000000"/>
      </patternFill>
    </fill>
    <fill>
      <patternFill patternType="solid">
        <fgColor theme="7"/>
        <bgColor indexed="64"/>
      </patternFill>
    </fill>
    <fill>
      <patternFill patternType="solid">
        <fgColor rgb="FF83CCEB"/>
        <bgColor indexed="64"/>
      </patternFill>
    </fill>
    <fill>
      <patternFill patternType="solid">
        <fgColor theme="4"/>
        <bgColor indexed="64"/>
      </patternFill>
    </fill>
    <fill>
      <patternFill patternType="solid">
        <fgColor theme="7" tint="-0.249977111117893"/>
        <bgColor indexed="64"/>
      </patternFill>
    </fill>
    <fill>
      <patternFill patternType="solid">
        <fgColor theme="3" tint="0.89999084444715716"/>
        <bgColor indexed="64"/>
      </patternFill>
    </fill>
    <fill>
      <patternFill patternType="solid">
        <fgColor rgb="FFE8E8E8"/>
        <bgColor rgb="FF000000"/>
      </patternFill>
    </fill>
    <fill>
      <patternFill patternType="solid">
        <fgColor theme="0"/>
        <bgColor indexed="64"/>
      </patternFill>
    </fill>
  </fills>
  <borders count="43">
    <border>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rgb="FFFFFFFF"/>
      </left>
      <right/>
      <top/>
      <bottom/>
      <diagonal/>
    </border>
    <border>
      <left style="thin">
        <color theme="4"/>
      </left>
      <right style="thin">
        <color theme="4"/>
      </right>
      <top style="thin">
        <color theme="4"/>
      </top>
      <bottom/>
      <diagonal/>
    </border>
    <border>
      <left style="thin">
        <color theme="4"/>
      </left>
      <right style="thin">
        <color theme="4"/>
      </right>
      <top/>
      <bottom/>
      <diagonal/>
    </border>
    <border>
      <left style="thin">
        <color theme="4"/>
      </left>
      <right style="thin">
        <color theme="4"/>
      </right>
      <top/>
      <bottom style="thin">
        <color theme="4"/>
      </bottom>
      <diagonal/>
    </border>
    <border>
      <left/>
      <right style="thin">
        <color theme="4"/>
      </right>
      <top/>
      <bottom/>
      <diagonal/>
    </border>
    <border>
      <left style="thin">
        <color theme="0"/>
      </left>
      <right style="thin">
        <color theme="4"/>
      </right>
      <top style="thin">
        <color theme="0"/>
      </top>
      <bottom style="thin">
        <color theme="0"/>
      </bottom>
      <diagonal/>
    </border>
    <border>
      <left/>
      <right style="thin">
        <color theme="0"/>
      </right>
      <top/>
      <bottom style="thin">
        <color theme="0"/>
      </bottom>
      <diagonal/>
    </border>
    <border>
      <left style="thin">
        <color theme="4"/>
      </left>
      <right/>
      <top style="thin">
        <color theme="0"/>
      </top>
      <bottom/>
      <diagonal/>
    </border>
    <border>
      <left style="thin">
        <color theme="4"/>
      </left>
      <right/>
      <top/>
      <bottom/>
      <diagonal/>
    </border>
    <border>
      <left style="thin">
        <color rgb="FFFFFFFF"/>
      </left>
      <right style="thin">
        <color theme="0"/>
      </right>
      <top/>
      <bottom style="thin">
        <color theme="0"/>
      </bottom>
      <diagonal/>
    </border>
    <border>
      <left style="thin">
        <color theme="0"/>
      </left>
      <right/>
      <top/>
      <bottom style="thin">
        <color theme="0" tint="-4.9989318521683403E-2"/>
      </bottom>
      <diagonal/>
    </border>
    <border>
      <left style="thin">
        <color theme="0"/>
      </left>
      <right/>
      <top style="thin">
        <color theme="0" tint="-4.9989318521683403E-2"/>
      </top>
      <bottom style="thin">
        <color theme="0" tint="-4.9989318521683403E-2"/>
      </bottom>
      <diagonal/>
    </border>
    <border>
      <left style="thin">
        <color theme="0"/>
      </left>
      <right/>
      <top/>
      <bottom style="thin">
        <color rgb="FFFFFFFF"/>
      </bottom>
      <diagonal/>
    </border>
    <border>
      <left style="thin">
        <color theme="4"/>
      </left>
      <right/>
      <top/>
      <bottom style="thin">
        <color theme="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theme="0"/>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theme="0"/>
      </top>
      <bottom/>
      <diagonal/>
    </border>
    <border>
      <left/>
      <right/>
      <top style="medium">
        <color indexed="64"/>
      </top>
      <bottom/>
      <diagonal/>
    </border>
    <border>
      <left style="thin">
        <color rgb="FFFFFFFF"/>
      </left>
      <right style="thin">
        <color rgb="FFFFFFFF"/>
      </right>
      <top style="thin">
        <color rgb="FFFFFFFF"/>
      </top>
      <bottom style="thin">
        <color rgb="FFFFFFFF"/>
      </bottom>
      <diagonal/>
    </border>
  </borders>
  <cellStyleXfs count="5">
    <xf numFmtId="0" fontId="0" fillId="0" borderId="0"/>
    <xf numFmtId="9" fontId="1" fillId="0" borderId="0" applyFont="0" applyFill="0" applyBorder="0" applyAlignment="0" applyProtection="0"/>
    <xf numFmtId="0" fontId="3" fillId="2" borderId="0"/>
    <xf numFmtId="44" fontId="3" fillId="0" borderId="0" applyFont="0" applyFill="0" applyBorder="0" applyAlignment="0" applyProtection="0"/>
    <xf numFmtId="9" fontId="3" fillId="0" borderId="0" applyFont="0" applyFill="0" applyBorder="0" applyAlignment="0" applyProtection="0"/>
  </cellStyleXfs>
  <cellXfs count="420">
    <xf numFmtId="0" fontId="0" fillId="0" borderId="0" xfId="0"/>
    <xf numFmtId="0" fontId="0" fillId="12" borderId="0" xfId="0" applyFill="1"/>
    <xf numFmtId="0" fontId="16" fillId="12" borderId="0" xfId="0" applyFont="1" applyFill="1" applyAlignment="1">
      <alignment horizontal="left" wrapText="1"/>
    </xf>
    <xf numFmtId="0" fontId="4" fillId="12" borderId="0" xfId="0" applyFont="1" applyFill="1" applyAlignment="1">
      <alignment horizontal="left" indent="2"/>
    </xf>
    <xf numFmtId="0" fontId="17" fillId="12" borderId="2" xfId="0" applyFont="1" applyFill="1" applyBorder="1" applyAlignment="1">
      <alignment horizontal="left" indent="2"/>
    </xf>
    <xf numFmtId="0" fontId="18" fillId="12" borderId="0" xfId="0" applyFont="1" applyFill="1" applyAlignment="1">
      <alignment horizontal="left" indent="2"/>
    </xf>
    <xf numFmtId="0" fontId="19" fillId="12" borderId="0" xfId="0" applyFont="1" applyFill="1"/>
    <xf numFmtId="0" fontId="17" fillId="12" borderId="0" xfId="0" applyFont="1" applyFill="1" applyAlignment="1">
      <alignment vertical="center"/>
    </xf>
    <xf numFmtId="0" fontId="6" fillId="12" borderId="0" xfId="0" applyFont="1" applyFill="1" applyAlignment="1">
      <alignment vertical="center"/>
    </xf>
    <xf numFmtId="0" fontId="4" fillId="12" borderId="0" xfId="0" applyFont="1" applyFill="1" applyAlignment="1">
      <alignment horizontal="left" wrapText="1"/>
    </xf>
    <xf numFmtId="0" fontId="19" fillId="12" borderId="0" xfId="0" applyFont="1" applyFill="1" applyAlignment="1">
      <alignment vertical="center"/>
    </xf>
    <xf numFmtId="0" fontId="20" fillId="12" borderId="0" xfId="0" applyFont="1" applyFill="1" applyAlignment="1">
      <alignment horizontal="right" vertical="center"/>
    </xf>
    <xf numFmtId="0" fontId="5" fillId="12" borderId="0" xfId="0" applyFont="1" applyFill="1" applyAlignment="1">
      <alignment horizontal="right" vertical="center"/>
    </xf>
    <xf numFmtId="0" fontId="4" fillId="3" borderId="10" xfId="0" applyFont="1" applyFill="1" applyBorder="1" applyAlignment="1">
      <alignment horizontal="left" indent="2"/>
    </xf>
    <xf numFmtId="0" fontId="4" fillId="12" borderId="0" xfId="0" applyFont="1" applyFill="1" applyAlignment="1">
      <alignment horizontal="left" vertical="center" wrapText="1" indent="2"/>
    </xf>
    <xf numFmtId="0" fontId="7" fillId="12" borderId="0" xfId="0" applyFont="1" applyFill="1" applyAlignment="1">
      <alignment horizontal="left" vertical="center" indent="2"/>
    </xf>
    <xf numFmtId="0" fontId="8" fillId="12" borderId="0" xfId="0" applyFont="1" applyFill="1" applyAlignment="1">
      <alignment horizontal="left" vertical="center"/>
    </xf>
    <xf numFmtId="0" fontId="0" fillId="12" borderId="0" xfId="0" applyFill="1" applyAlignment="1">
      <alignment vertical="center"/>
    </xf>
    <xf numFmtId="0" fontId="0" fillId="12" borderId="1" xfId="0" applyFill="1" applyBorder="1"/>
    <xf numFmtId="0" fontId="13" fillId="9" borderId="7" xfId="0" applyFont="1" applyFill="1" applyBorder="1" applyAlignment="1">
      <alignment vertical="center"/>
    </xf>
    <xf numFmtId="0" fontId="15" fillId="10" borderId="11" xfId="0" applyFont="1" applyFill="1" applyBorder="1" applyAlignment="1">
      <alignment vertical="center"/>
    </xf>
    <xf numFmtId="0" fontId="0" fillId="13" borderId="12" xfId="0" applyFill="1" applyBorder="1" applyAlignment="1">
      <alignment horizontal="center"/>
    </xf>
    <xf numFmtId="0" fontId="11" fillId="0" borderId="7" xfId="0" applyFont="1" applyBorder="1" applyAlignment="1">
      <alignment horizontal="left" vertical="center"/>
    </xf>
    <xf numFmtId="0" fontId="28" fillId="13" borderId="13" xfId="0" applyFont="1" applyFill="1" applyBorder="1" applyAlignment="1">
      <alignment horizontal="center"/>
    </xf>
    <xf numFmtId="0" fontId="11" fillId="3" borderId="9" xfId="0" applyFont="1" applyFill="1" applyBorder="1" applyAlignment="1">
      <alignment horizontal="left" vertical="center" indent="1"/>
    </xf>
    <xf numFmtId="0" fontId="0" fillId="13" borderId="13" xfId="0" applyFill="1" applyBorder="1"/>
    <xf numFmtId="0" fontId="24" fillId="10" borderId="11" xfId="1" applyNumberFormat="1" applyFont="1" applyFill="1" applyBorder="1" applyAlignment="1">
      <alignment horizontal="right" vertical="center"/>
    </xf>
    <xf numFmtId="0" fontId="11" fillId="0" borderId="0" xfId="0" applyFont="1" applyAlignment="1">
      <alignment horizontal="left" vertical="center" indent="1"/>
    </xf>
    <xf numFmtId="0" fontId="13" fillId="5" borderId="7" xfId="0" applyFont="1" applyFill="1" applyBorder="1" applyAlignment="1">
      <alignment vertical="center"/>
    </xf>
    <xf numFmtId="0" fontId="13" fillId="5" borderId="0" xfId="0" applyFont="1" applyFill="1" applyAlignment="1">
      <alignment vertical="center"/>
    </xf>
    <xf numFmtId="0" fontId="15" fillId="11" borderId="11" xfId="0" applyFont="1" applyFill="1" applyBorder="1" applyAlignment="1">
      <alignment vertical="center"/>
    </xf>
    <xf numFmtId="0" fontId="15" fillId="11" borderId="0" xfId="0" applyFont="1" applyFill="1" applyAlignment="1">
      <alignment vertical="center"/>
    </xf>
    <xf numFmtId="0" fontId="14" fillId="5" borderId="0" xfId="0" applyFont="1" applyFill="1" applyAlignment="1">
      <alignment horizontal="center" vertical="center" wrapText="1"/>
    </xf>
    <xf numFmtId="0" fontId="14" fillId="5" borderId="3" xfId="0" applyFont="1" applyFill="1" applyBorder="1" applyAlignment="1">
      <alignment horizontal="center" vertical="center" wrapText="1"/>
    </xf>
    <xf numFmtId="0" fontId="11" fillId="0" borderId="0" xfId="0" applyFont="1" applyAlignment="1">
      <alignment horizontal="left" vertical="center"/>
    </xf>
    <xf numFmtId="0" fontId="29" fillId="13" borderId="13" xfId="0" applyFont="1" applyFill="1" applyBorder="1" applyAlignment="1">
      <alignment horizontal="center"/>
    </xf>
    <xf numFmtId="0" fontId="15" fillId="11" borderId="0" xfId="0" applyFont="1" applyFill="1" applyAlignment="1">
      <alignment horizontal="right" vertical="center"/>
    </xf>
    <xf numFmtId="0" fontId="24" fillId="11" borderId="11" xfId="1" applyNumberFormat="1" applyFont="1" applyFill="1" applyBorder="1" applyAlignment="1">
      <alignment horizontal="right" vertical="center"/>
    </xf>
    <xf numFmtId="0" fontId="0" fillId="12" borderId="4" xfId="0" applyFill="1" applyBorder="1"/>
    <xf numFmtId="44" fontId="11" fillId="3" borderId="0" xfId="0" applyNumberFormat="1" applyFont="1" applyFill="1" applyAlignment="1">
      <alignment horizontal="right" vertical="center"/>
    </xf>
    <xf numFmtId="44" fontId="11" fillId="3" borderId="7" xfId="0" applyNumberFormat="1" applyFont="1" applyFill="1" applyBorder="1" applyAlignment="1">
      <alignment horizontal="right" vertical="center"/>
    </xf>
    <xf numFmtId="44" fontId="15" fillId="10" borderId="11" xfId="0" applyNumberFormat="1" applyFont="1" applyFill="1" applyBorder="1" applyAlignment="1">
      <alignment vertical="center"/>
    </xf>
    <xf numFmtId="44" fontId="15" fillId="10" borderId="2" xfId="0" applyNumberFormat="1" applyFont="1" applyFill="1" applyBorder="1" applyAlignment="1">
      <alignment vertical="center"/>
    </xf>
    <xf numFmtId="44" fontId="11" fillId="0" borderId="0" xfId="0" applyNumberFormat="1" applyFont="1" applyAlignment="1">
      <alignment horizontal="right" vertical="center"/>
    </xf>
    <xf numFmtId="44" fontId="12" fillId="0" borderId="0" xfId="0" applyNumberFormat="1" applyFont="1"/>
    <xf numFmtId="44" fontId="0" fillId="3" borderId="4" xfId="0" applyNumberFormat="1" applyFill="1" applyBorder="1"/>
    <xf numFmtId="44" fontId="0" fillId="3" borderId="0" xfId="0" applyNumberFormat="1" applyFill="1"/>
    <xf numFmtId="44" fontId="23" fillId="3" borderId="0" xfId="0" applyNumberFormat="1" applyFont="1" applyFill="1"/>
    <xf numFmtId="44" fontId="22" fillId="9" borderId="5" xfId="0" applyNumberFormat="1" applyFont="1" applyFill="1" applyBorder="1"/>
    <xf numFmtId="44" fontId="0" fillId="0" borderId="0" xfId="0" applyNumberFormat="1" applyAlignment="1">
      <alignment horizontal="center" vertical="center"/>
    </xf>
    <xf numFmtId="44" fontId="23" fillId="9" borderId="15" xfId="0" applyNumberFormat="1" applyFont="1" applyFill="1" applyBorder="1"/>
    <xf numFmtId="44" fontId="22" fillId="9" borderId="16" xfId="0" applyNumberFormat="1" applyFont="1" applyFill="1" applyBorder="1"/>
    <xf numFmtId="10" fontId="26" fillId="0" borderId="0" xfId="1" applyNumberFormat="1" applyFont="1" applyAlignment="1">
      <alignment horizontal="center"/>
    </xf>
    <xf numFmtId="44" fontId="15" fillId="11" borderId="11" xfId="0" applyNumberFormat="1" applyFont="1" applyFill="1" applyBorder="1" applyAlignment="1">
      <alignment vertical="center"/>
    </xf>
    <xf numFmtId="44" fontId="15" fillId="11" borderId="0" xfId="0" applyNumberFormat="1" applyFont="1" applyFill="1" applyAlignment="1">
      <alignment vertical="center"/>
    </xf>
    <xf numFmtId="44" fontId="23" fillId="5" borderId="0" xfId="0" applyNumberFormat="1" applyFont="1" applyFill="1"/>
    <xf numFmtId="44" fontId="22" fillId="5" borderId="8" xfId="0" applyNumberFormat="1" applyFont="1" applyFill="1" applyBorder="1"/>
    <xf numFmtId="44" fontId="22" fillId="5" borderId="5" xfId="0" applyNumberFormat="1" applyFont="1" applyFill="1" applyBorder="1"/>
    <xf numFmtId="44" fontId="22" fillId="5" borderId="0" xfId="0" applyNumberFormat="1" applyFont="1" applyFill="1"/>
    <xf numFmtId="44" fontId="25" fillId="8" borderId="11" xfId="1" applyNumberFormat="1" applyFont="1" applyFill="1" applyBorder="1" applyAlignment="1">
      <alignment horizontal="right" vertical="center"/>
    </xf>
    <xf numFmtId="44" fontId="21" fillId="12" borderId="7" xfId="0" applyNumberFormat="1" applyFont="1" applyFill="1" applyBorder="1" applyAlignment="1">
      <alignment horizontal="left" indent="4"/>
    </xf>
    <xf numFmtId="0" fontId="30" fillId="12" borderId="0" xfId="0" applyFont="1" applyFill="1" applyAlignment="1">
      <alignment horizontal="left" wrapText="1" indent="2"/>
    </xf>
    <xf numFmtId="0" fontId="32" fillId="12" borderId="0" xfId="0" applyFont="1" applyFill="1" applyAlignment="1">
      <alignment horizontal="left" wrapText="1" indent="2"/>
    </xf>
    <xf numFmtId="0" fontId="13" fillId="9" borderId="0" xfId="0" applyFont="1" applyFill="1" applyAlignment="1">
      <alignment vertical="center"/>
    </xf>
    <xf numFmtId="0" fontId="15" fillId="10" borderId="0" xfId="0" applyFont="1" applyFill="1" applyAlignment="1">
      <alignment vertical="center"/>
    </xf>
    <xf numFmtId="10" fontId="26" fillId="0" borderId="0" xfId="1" applyNumberFormat="1" applyFont="1" applyBorder="1" applyAlignment="1">
      <alignment horizontal="center"/>
    </xf>
    <xf numFmtId="44" fontId="23" fillId="9" borderId="0" xfId="0" applyNumberFormat="1" applyFont="1" applyFill="1"/>
    <xf numFmtId="0" fontId="15" fillId="10" borderId="0" xfId="0" applyFont="1" applyFill="1" applyAlignment="1">
      <alignment horizontal="right" vertical="center"/>
    </xf>
    <xf numFmtId="44" fontId="22" fillId="9" borderId="0" xfId="0" applyNumberFormat="1" applyFont="1" applyFill="1"/>
    <xf numFmtId="0" fontId="11" fillId="3" borderId="1" xfId="3" applyNumberFormat="1" applyFont="1" applyFill="1" applyBorder="1" applyAlignment="1">
      <alignment horizontal="center" vertical="center"/>
    </xf>
    <xf numFmtId="0" fontId="36" fillId="12" borderId="0" xfId="0" applyFont="1" applyFill="1"/>
    <xf numFmtId="0" fontId="37" fillId="3" borderId="0" xfId="0" applyFont="1" applyFill="1" applyAlignment="1">
      <alignment horizontal="left" indent="2"/>
    </xf>
    <xf numFmtId="0" fontId="38" fillId="3" borderId="0" xfId="0" applyFont="1" applyFill="1" applyAlignment="1">
      <alignment horizontal="left" wrapText="1" indent="2"/>
    </xf>
    <xf numFmtId="0" fontId="30" fillId="3" borderId="0" xfId="0" applyFont="1" applyFill="1" applyAlignment="1">
      <alignment horizontal="left" wrapText="1" indent="2"/>
    </xf>
    <xf numFmtId="0" fontId="39" fillId="12" borderId="1" xfId="0" applyFont="1" applyFill="1" applyBorder="1"/>
    <xf numFmtId="0" fontId="40" fillId="8" borderId="0" xfId="0" applyFont="1" applyFill="1" applyAlignment="1">
      <alignment horizontal="right" vertical="center"/>
    </xf>
    <xf numFmtId="44" fontId="40" fillId="8" borderId="11" xfId="0" applyNumberFormat="1" applyFont="1" applyFill="1" applyBorder="1" applyAlignment="1">
      <alignment vertical="center"/>
    </xf>
    <xf numFmtId="44" fontId="41" fillId="11" borderId="20" xfId="0" applyNumberFormat="1" applyFont="1" applyFill="1" applyBorder="1" applyAlignment="1">
      <alignment vertical="center"/>
    </xf>
    <xf numFmtId="0" fontId="39" fillId="12" borderId="0" xfId="0" applyFont="1" applyFill="1"/>
    <xf numFmtId="0" fontId="41" fillId="7" borderId="0" xfId="0" applyFont="1" applyFill="1" applyAlignment="1">
      <alignment horizontal="right" vertical="center"/>
    </xf>
    <xf numFmtId="44" fontId="41" fillId="7" borderId="11" xfId="0" applyNumberFormat="1" applyFont="1" applyFill="1" applyBorder="1" applyAlignment="1">
      <alignment vertical="center"/>
    </xf>
    <xf numFmtId="44" fontId="41" fillId="7" borderId="11" xfId="1" applyNumberFormat="1" applyFont="1" applyFill="1" applyBorder="1" applyAlignment="1">
      <alignment horizontal="right" vertical="center"/>
    </xf>
    <xf numFmtId="44" fontId="41" fillId="7" borderId="20" xfId="0" applyNumberFormat="1" applyFont="1" applyFill="1" applyBorder="1" applyAlignment="1">
      <alignment vertical="center"/>
    </xf>
    <xf numFmtId="44" fontId="41" fillId="11" borderId="2" xfId="1" applyNumberFormat="1" applyFont="1" applyFill="1" applyBorder="1" applyAlignment="1">
      <alignment horizontal="right" vertical="center"/>
    </xf>
    <xf numFmtId="44" fontId="41" fillId="7" borderId="2" xfId="1" applyNumberFormat="1" applyFont="1" applyFill="1" applyBorder="1" applyAlignment="1">
      <alignment horizontal="right" vertical="center"/>
    </xf>
    <xf numFmtId="164" fontId="34" fillId="3" borderId="22" xfId="0" applyNumberFormat="1" applyFont="1" applyFill="1" applyBorder="1" applyAlignment="1">
      <alignment horizontal="left" vertical="center" indent="1"/>
    </xf>
    <xf numFmtId="44" fontId="11" fillId="3" borderId="9" xfId="3" applyFont="1" applyFill="1" applyBorder="1" applyAlignment="1">
      <alignment vertical="center"/>
    </xf>
    <xf numFmtId="44" fontId="41" fillId="7" borderId="2" xfId="0" applyNumberFormat="1" applyFont="1" applyFill="1" applyBorder="1" applyAlignment="1">
      <alignment vertical="center"/>
    </xf>
    <xf numFmtId="44" fontId="41" fillId="11" borderId="2" xfId="0" applyNumberFormat="1" applyFont="1" applyFill="1" applyBorder="1" applyAlignment="1">
      <alignment vertical="center"/>
    </xf>
    <xf numFmtId="0" fontId="6" fillId="3" borderId="0" xfId="0" applyFont="1" applyFill="1" applyAlignment="1">
      <alignment vertical="center"/>
    </xf>
    <xf numFmtId="0" fontId="38" fillId="3" borderId="17" xfId="0" applyFont="1" applyFill="1" applyBorder="1" applyAlignment="1" applyProtection="1">
      <alignment horizontal="left" wrapText="1" indent="2"/>
      <protection locked="0"/>
    </xf>
    <xf numFmtId="0" fontId="53" fillId="0" borderId="0" xfId="0" applyFont="1"/>
    <xf numFmtId="0" fontId="53" fillId="0" borderId="9" xfId="0" applyFont="1" applyBorder="1"/>
    <xf numFmtId="0" fontId="12" fillId="0" borderId="0" xfId="0" applyFont="1"/>
    <xf numFmtId="0" fontId="14" fillId="9" borderId="0" xfId="0" applyFont="1" applyFill="1" applyAlignment="1">
      <alignment horizontal="center" vertical="center" wrapText="1"/>
    </xf>
    <xf numFmtId="0" fontId="67" fillId="0" borderId="7" xfId="0" applyFont="1" applyBorder="1"/>
    <xf numFmtId="0" fontId="14" fillId="9" borderId="25" xfId="0" applyFont="1" applyFill="1" applyBorder="1" applyAlignment="1">
      <alignment horizontal="center" vertical="center" wrapText="1"/>
    </xf>
    <xf numFmtId="164" fontId="54" fillId="9" borderId="25" xfId="0" applyNumberFormat="1" applyFont="1" applyFill="1" applyBorder="1" applyAlignment="1">
      <alignment horizontal="right" vertical="center" wrapText="1"/>
    </xf>
    <xf numFmtId="44" fontId="46" fillId="9" borderId="27" xfId="0" applyNumberFormat="1" applyFont="1" applyFill="1" applyBorder="1" applyAlignment="1">
      <alignment horizontal="right" vertical="center"/>
    </xf>
    <xf numFmtId="44" fontId="50" fillId="0" borderId="27" xfId="0" applyNumberFormat="1" applyFont="1" applyBorder="1" applyAlignment="1">
      <alignment horizontal="right" vertical="center"/>
    </xf>
    <xf numFmtId="9" fontId="50" fillId="9" borderId="28" xfId="0" applyNumberFormat="1" applyFont="1" applyFill="1" applyBorder="1" applyAlignment="1">
      <alignment horizontal="center" vertical="center"/>
    </xf>
    <xf numFmtId="0" fontId="13" fillId="16" borderId="26" xfId="0" applyFont="1" applyFill="1" applyBorder="1" applyAlignment="1">
      <alignment horizontal="left" vertical="center"/>
    </xf>
    <xf numFmtId="9" fontId="46" fillId="9" borderId="27" xfId="1" applyFont="1" applyFill="1" applyBorder="1" applyAlignment="1" applyProtection="1">
      <alignment horizontal="center" vertical="center"/>
    </xf>
    <xf numFmtId="9" fontId="50" fillId="0" borderId="27" xfId="1" applyFont="1" applyFill="1" applyBorder="1" applyAlignment="1" applyProtection="1">
      <alignment horizontal="center" vertical="center"/>
    </xf>
    <xf numFmtId="9" fontId="61" fillId="9" borderId="27" xfId="0" applyNumberFormat="1" applyFont="1" applyFill="1" applyBorder="1" applyAlignment="1">
      <alignment horizontal="center" vertical="center"/>
    </xf>
    <xf numFmtId="0" fontId="13" fillId="16" borderId="36" xfId="0" applyFont="1" applyFill="1" applyBorder="1" applyAlignment="1">
      <alignment horizontal="left" vertical="center"/>
    </xf>
    <xf numFmtId="44" fontId="46" fillId="9" borderId="36" xfId="0" applyNumberFormat="1" applyFont="1" applyFill="1" applyBorder="1" applyAlignment="1">
      <alignment horizontal="right" vertical="center"/>
    </xf>
    <xf numFmtId="44" fontId="50" fillId="0" borderId="36" xfId="0" applyNumberFormat="1" applyFont="1" applyBorder="1" applyAlignment="1">
      <alignment horizontal="right" vertical="center"/>
    </xf>
    <xf numFmtId="44" fontId="57" fillId="9" borderId="36" xfId="0" applyNumberFormat="1" applyFont="1" applyFill="1" applyBorder="1" applyAlignment="1">
      <alignment horizontal="right" vertical="center"/>
    </xf>
    <xf numFmtId="9" fontId="50" fillId="9" borderId="35" xfId="0" applyNumberFormat="1" applyFont="1" applyFill="1" applyBorder="1" applyAlignment="1">
      <alignment horizontal="center" vertical="center"/>
    </xf>
    <xf numFmtId="0" fontId="13" fillId="16" borderId="26" xfId="0" applyFont="1" applyFill="1" applyBorder="1" applyAlignment="1">
      <alignment vertical="center"/>
    </xf>
    <xf numFmtId="44" fontId="50" fillId="3" borderId="27" xfId="0" applyNumberFormat="1" applyFont="1" applyFill="1" applyBorder="1" applyAlignment="1" applyProtection="1">
      <alignment horizontal="right" vertical="center"/>
      <protection locked="0"/>
    </xf>
    <xf numFmtId="0" fontId="13" fillId="16" borderId="38" xfId="0" applyFont="1" applyFill="1" applyBorder="1" applyAlignment="1">
      <alignment horizontal="left" vertical="center" indent="1"/>
    </xf>
    <xf numFmtId="0" fontId="13" fillId="16" borderId="33" xfId="0" applyFont="1" applyFill="1" applyBorder="1" applyAlignment="1">
      <alignment vertical="center"/>
    </xf>
    <xf numFmtId="44" fontId="50" fillId="3" borderId="36" xfId="0" applyNumberFormat="1" applyFont="1" applyFill="1" applyBorder="1" applyAlignment="1" applyProtection="1">
      <alignment horizontal="right" vertical="center"/>
      <protection locked="0"/>
    </xf>
    <xf numFmtId="9" fontId="50" fillId="9" borderId="35" xfId="1" applyFont="1" applyFill="1" applyBorder="1" applyAlignment="1" applyProtection="1">
      <alignment horizontal="center" vertical="center"/>
    </xf>
    <xf numFmtId="0" fontId="14" fillId="9" borderId="39" xfId="0" applyFont="1" applyFill="1" applyBorder="1" applyAlignment="1">
      <alignment horizontal="center" vertical="center" wrapText="1"/>
    </xf>
    <xf numFmtId="0" fontId="14" fillId="9" borderId="37" xfId="0" applyFont="1" applyFill="1" applyBorder="1" applyAlignment="1">
      <alignment horizontal="center" vertical="center" wrapText="1"/>
    </xf>
    <xf numFmtId="44" fontId="23" fillId="9" borderId="27" xfId="0" applyNumberFormat="1" applyFont="1" applyFill="1" applyBorder="1" applyAlignment="1">
      <alignment vertical="center"/>
    </xf>
    <xf numFmtId="9" fontId="23" fillId="9" borderId="27" xfId="0" applyNumberFormat="1" applyFont="1" applyFill="1" applyBorder="1" applyAlignment="1">
      <alignment horizontal="center" vertical="center"/>
    </xf>
    <xf numFmtId="9" fontId="48" fillId="9" borderId="27" xfId="1" applyFont="1" applyFill="1" applyBorder="1" applyAlignment="1" applyProtection="1">
      <alignment horizontal="center" vertical="center"/>
    </xf>
    <xf numFmtId="9" fontId="49" fillId="0" borderId="27" xfId="1" applyFont="1" applyFill="1" applyBorder="1" applyAlignment="1" applyProtection="1">
      <alignment horizontal="center" vertical="center"/>
    </xf>
    <xf numFmtId="9" fontId="47" fillId="9" borderId="27" xfId="1" applyFont="1" applyFill="1" applyBorder="1" applyAlignment="1" applyProtection="1">
      <alignment horizontal="center" vertical="center"/>
    </xf>
    <xf numFmtId="0" fontId="59" fillId="9" borderId="37" xfId="0" applyFont="1" applyFill="1" applyBorder="1" applyAlignment="1">
      <alignment horizontal="left" vertical="center" indent="1"/>
    </xf>
    <xf numFmtId="0" fontId="64" fillId="9" borderId="31" xfId="0" applyFont="1" applyFill="1" applyBorder="1" applyAlignment="1">
      <alignment horizontal="right" vertical="center" indent="1"/>
    </xf>
    <xf numFmtId="44" fontId="46" fillId="9" borderId="25" xfId="1" applyNumberFormat="1" applyFont="1" applyFill="1" applyBorder="1" applyAlignment="1" applyProtection="1">
      <alignment horizontal="center" vertical="center"/>
    </xf>
    <xf numFmtId="44" fontId="50" fillId="3" borderId="26" xfId="3" applyFont="1" applyFill="1" applyBorder="1" applyAlignment="1" applyProtection="1">
      <alignment vertical="center"/>
      <protection locked="0"/>
    </xf>
    <xf numFmtId="44" fontId="50" fillId="3" borderId="27" xfId="3" applyFont="1" applyFill="1" applyBorder="1" applyAlignment="1" applyProtection="1">
      <alignment vertical="center"/>
      <protection locked="0"/>
    </xf>
    <xf numFmtId="164" fontId="65" fillId="9" borderId="27" xfId="0" applyNumberFormat="1" applyFont="1" applyFill="1" applyBorder="1" applyAlignment="1">
      <alignment vertical="center"/>
    </xf>
    <xf numFmtId="44" fontId="23" fillId="9" borderId="36" xfId="0" applyNumberFormat="1" applyFont="1" applyFill="1" applyBorder="1" applyAlignment="1">
      <alignment vertical="center"/>
    </xf>
    <xf numFmtId="44" fontId="48" fillId="9" borderId="36" xfId="1" applyNumberFormat="1" applyFont="1" applyFill="1" applyBorder="1" applyAlignment="1" applyProtection="1">
      <alignment horizontal="center" vertical="center"/>
    </xf>
    <xf numFmtId="44" fontId="51" fillId="0" borderId="36" xfId="0" applyNumberFormat="1" applyFont="1" applyBorder="1" applyAlignment="1">
      <alignment vertical="center"/>
    </xf>
    <xf numFmtId="44" fontId="57" fillId="9" borderId="36" xfId="0" applyNumberFormat="1" applyFont="1" applyFill="1" applyBorder="1" applyAlignment="1">
      <alignment vertical="center"/>
    </xf>
    <xf numFmtId="44" fontId="23" fillId="9" borderId="26" xfId="0" applyNumberFormat="1" applyFont="1" applyFill="1" applyBorder="1" applyAlignment="1">
      <alignment vertical="center"/>
    </xf>
    <xf numFmtId="44" fontId="46" fillId="9" borderId="27" xfId="1" applyNumberFormat="1" applyFont="1" applyFill="1" applyBorder="1" applyAlignment="1" applyProtection="1">
      <alignment horizontal="center" vertical="center"/>
    </xf>
    <xf numFmtId="44" fontId="47" fillId="9" borderId="27" xfId="0" applyNumberFormat="1" applyFont="1" applyFill="1" applyBorder="1" applyAlignment="1">
      <alignment vertical="center"/>
    </xf>
    <xf numFmtId="44" fontId="50" fillId="3" borderId="30" xfId="3" applyFont="1" applyFill="1" applyBorder="1" applyAlignment="1" applyProtection="1">
      <alignment vertical="center"/>
      <protection locked="0"/>
    </xf>
    <xf numFmtId="0" fontId="59" fillId="9" borderId="38" xfId="0" applyFont="1" applyFill="1" applyBorder="1" applyAlignment="1">
      <alignment horizontal="left" vertical="center" indent="1"/>
    </xf>
    <xf numFmtId="0" fontId="14" fillId="0" borderId="39" xfId="0" applyFont="1" applyBorder="1" applyAlignment="1">
      <alignment horizontal="left" vertical="center" wrapText="1" indent="3"/>
    </xf>
    <xf numFmtId="0" fontId="58" fillId="0" borderId="41" xfId="0" applyFont="1" applyBorder="1" applyAlignment="1">
      <alignment horizontal="left" vertical="center" indent="3"/>
    </xf>
    <xf numFmtId="0" fontId="58" fillId="0" borderId="39" xfId="0" applyFont="1" applyBorder="1" applyAlignment="1">
      <alignment horizontal="left" vertical="center" indent="3"/>
    </xf>
    <xf numFmtId="164" fontId="54" fillId="9" borderId="38" xfId="0" applyNumberFormat="1" applyFont="1" applyFill="1" applyBorder="1" applyAlignment="1">
      <alignment horizontal="right" vertical="center" wrapText="1"/>
    </xf>
    <xf numFmtId="44" fontId="63" fillId="16" borderId="37" xfId="0" applyNumberFormat="1" applyFont="1" applyFill="1" applyBorder="1" applyAlignment="1">
      <alignment horizontal="right" vertical="center"/>
    </xf>
    <xf numFmtId="44" fontId="46" fillId="9" borderId="37" xfId="1" applyNumberFormat="1" applyFont="1" applyFill="1" applyBorder="1" applyAlignment="1" applyProtection="1">
      <alignment horizontal="center" vertical="center"/>
    </xf>
    <xf numFmtId="44" fontId="50" fillId="3" borderId="29" xfId="3" applyFont="1" applyFill="1" applyBorder="1" applyAlignment="1" applyProtection="1">
      <alignment vertical="center"/>
      <protection locked="0"/>
    </xf>
    <xf numFmtId="44" fontId="51" fillId="0" borderId="27" xfId="0" applyNumberFormat="1" applyFont="1" applyBorder="1"/>
    <xf numFmtId="44" fontId="51" fillId="9" borderId="27" xfId="0" applyNumberFormat="1" applyFont="1" applyFill="1" applyBorder="1"/>
    <xf numFmtId="0" fontId="14" fillId="5" borderId="25" xfId="0" applyFont="1" applyFill="1" applyBorder="1" applyAlignment="1">
      <alignment horizontal="center" vertical="center" wrapText="1"/>
    </xf>
    <xf numFmtId="0" fontId="40" fillId="18" borderId="27" xfId="0" applyFont="1" applyFill="1" applyBorder="1" applyAlignment="1">
      <alignment horizontal="left" vertical="center"/>
    </xf>
    <xf numFmtId="44" fontId="46" fillId="5" borderId="27" xfId="0" applyNumberFormat="1" applyFont="1" applyFill="1" applyBorder="1" applyAlignment="1">
      <alignment horizontal="right" vertical="center"/>
    </xf>
    <xf numFmtId="44" fontId="57" fillId="5" borderId="27" xfId="0" applyNumberFormat="1" applyFont="1" applyFill="1" applyBorder="1" applyAlignment="1">
      <alignment horizontal="right" vertical="center"/>
    </xf>
    <xf numFmtId="9" fontId="50" fillId="5" borderId="28" xfId="0" applyNumberFormat="1" applyFont="1" applyFill="1" applyBorder="1" applyAlignment="1">
      <alignment horizontal="center" vertical="center"/>
    </xf>
    <xf numFmtId="9" fontId="46" fillId="5" borderId="27" xfId="1" applyFont="1" applyFill="1" applyBorder="1" applyAlignment="1" applyProtection="1">
      <alignment horizontal="center" vertical="center"/>
    </xf>
    <xf numFmtId="0" fontId="40" fillId="18" borderId="26" xfId="0" applyFont="1" applyFill="1" applyBorder="1" applyAlignment="1">
      <alignment vertical="center"/>
    </xf>
    <xf numFmtId="9" fontId="50" fillId="5" borderId="28" xfId="1" applyFont="1" applyFill="1" applyBorder="1" applyAlignment="1" applyProtection="1">
      <alignment horizontal="center" vertical="center"/>
    </xf>
    <xf numFmtId="0" fontId="50" fillId="5" borderId="28" xfId="0" applyFont="1" applyFill="1" applyBorder="1" applyAlignment="1">
      <alignment horizontal="right" vertical="center"/>
    </xf>
    <xf numFmtId="0" fontId="0" fillId="0" borderId="27" xfId="0" applyBorder="1"/>
    <xf numFmtId="0" fontId="64" fillId="5" borderId="27" xfId="0" applyFont="1" applyFill="1" applyBorder="1" applyAlignment="1">
      <alignment horizontal="right" vertical="center" indent="1"/>
    </xf>
    <xf numFmtId="44" fontId="46" fillId="5" borderId="27" xfId="1" applyNumberFormat="1" applyFont="1" applyFill="1" applyBorder="1" applyAlignment="1" applyProtection="1">
      <alignment horizontal="center" vertical="center"/>
    </xf>
    <xf numFmtId="44" fontId="60" fillId="5" borderId="27" xfId="1" applyNumberFormat="1" applyFont="1" applyFill="1" applyBorder="1" applyAlignment="1" applyProtection="1">
      <alignment horizontal="center" vertical="center"/>
    </xf>
    <xf numFmtId="44" fontId="11" fillId="3" borderId="27" xfId="3" applyFont="1" applyFill="1" applyBorder="1" applyAlignment="1" applyProtection="1">
      <alignment vertical="center"/>
      <protection locked="0"/>
    </xf>
    <xf numFmtId="164" fontId="68" fillId="5" borderId="27" xfId="0" applyNumberFormat="1" applyFont="1" applyFill="1" applyBorder="1" applyAlignment="1">
      <alignment vertical="center"/>
    </xf>
    <xf numFmtId="44" fontId="48" fillId="5" borderId="32" xfId="0" applyNumberFormat="1" applyFont="1" applyFill="1" applyBorder="1" applyAlignment="1">
      <alignment horizontal="right" vertical="center"/>
    </xf>
    <xf numFmtId="44" fontId="49" fillId="0" borderId="27" xfId="0" applyNumberFormat="1" applyFont="1" applyBorder="1" applyAlignment="1">
      <alignment horizontal="right" vertical="center"/>
    </xf>
    <xf numFmtId="44" fontId="47" fillId="5" borderId="40" xfId="4" applyNumberFormat="1" applyFont="1" applyFill="1" applyBorder="1" applyAlignment="1" applyProtection="1">
      <alignment horizontal="left" vertical="center"/>
    </xf>
    <xf numFmtId="44" fontId="47" fillId="5" borderId="40" xfId="0" applyNumberFormat="1" applyFont="1" applyFill="1" applyBorder="1" applyAlignment="1">
      <alignment vertical="center"/>
    </xf>
    <xf numFmtId="44" fontId="53" fillId="5" borderId="27" xfId="0" applyNumberFormat="1" applyFont="1" applyFill="1" applyBorder="1"/>
    <xf numFmtId="44" fontId="12" fillId="0" borderId="27" xfId="0" applyNumberFormat="1" applyFont="1" applyBorder="1"/>
    <xf numFmtId="44" fontId="39" fillId="5" borderId="27" xfId="0" applyNumberFormat="1" applyFont="1" applyFill="1" applyBorder="1"/>
    <xf numFmtId="10" fontId="48" fillId="5" borderId="26" xfId="0" applyNumberFormat="1" applyFont="1" applyFill="1" applyBorder="1" applyAlignment="1">
      <alignment horizontal="center" vertical="center"/>
    </xf>
    <xf numFmtId="10" fontId="49" fillId="0" borderId="27" xfId="1" applyNumberFormat="1" applyFont="1" applyBorder="1" applyAlignment="1" applyProtection="1">
      <alignment horizontal="center" vertical="center"/>
    </xf>
    <xf numFmtId="10" fontId="48" fillId="5" borderId="40" xfId="4" applyNumberFormat="1" applyFont="1" applyFill="1" applyBorder="1" applyAlignment="1" applyProtection="1">
      <alignment horizontal="center" vertical="center"/>
    </xf>
    <xf numFmtId="10" fontId="50" fillId="0" borderId="27" xfId="1" applyNumberFormat="1" applyFont="1" applyFill="1" applyBorder="1" applyAlignment="1" applyProtection="1">
      <alignment horizontal="center" vertical="center"/>
    </xf>
    <xf numFmtId="10" fontId="49" fillId="0" borderId="27" xfId="1" applyNumberFormat="1" applyFont="1" applyFill="1" applyBorder="1" applyAlignment="1" applyProtection="1">
      <alignment horizontal="center" vertical="center"/>
    </xf>
    <xf numFmtId="9" fontId="48" fillId="5" borderId="27" xfId="0" applyNumberFormat="1" applyFont="1" applyFill="1" applyBorder="1"/>
    <xf numFmtId="9" fontId="49" fillId="0" borderId="30" xfId="1" applyFont="1" applyFill="1" applyBorder="1" applyAlignment="1" applyProtection="1">
      <alignment horizontal="center" vertical="center"/>
    </xf>
    <xf numFmtId="9" fontId="47" fillId="5" borderId="30" xfId="1" applyFont="1" applyFill="1" applyBorder="1" applyAlignment="1" applyProtection="1">
      <alignment horizontal="center" vertical="center"/>
    </xf>
    <xf numFmtId="44" fontId="48" fillId="9" borderId="25" xfId="1" applyNumberFormat="1" applyFont="1" applyFill="1" applyBorder="1" applyAlignment="1" applyProtection="1">
      <alignment horizontal="center" vertical="center"/>
    </xf>
    <xf numFmtId="44" fontId="55" fillId="16" borderId="25" xfId="0" applyNumberFormat="1" applyFont="1" applyFill="1" applyBorder="1" applyAlignment="1">
      <alignment vertical="center"/>
    </xf>
    <xf numFmtId="44" fontId="52" fillId="16" borderId="34" xfId="0" applyNumberFormat="1" applyFont="1" applyFill="1" applyBorder="1" applyAlignment="1">
      <alignment vertical="center"/>
    </xf>
    <xf numFmtId="9" fontId="52" fillId="16" borderId="25" xfId="1" applyFont="1" applyFill="1" applyBorder="1" applyAlignment="1" applyProtection="1">
      <alignment horizontal="center" vertical="center"/>
    </xf>
    <xf numFmtId="44" fontId="62" fillId="16" borderId="25" xfId="0" applyNumberFormat="1" applyFont="1" applyFill="1" applyBorder="1" applyAlignment="1">
      <alignment vertical="center"/>
    </xf>
    <xf numFmtId="44" fontId="13" fillId="16" borderId="25" xfId="0" applyNumberFormat="1" applyFont="1" applyFill="1" applyBorder="1" applyAlignment="1">
      <alignment vertical="center"/>
    </xf>
    <xf numFmtId="44" fontId="40" fillId="18" borderId="25" xfId="0" applyNumberFormat="1" applyFont="1" applyFill="1" applyBorder="1" applyAlignment="1">
      <alignment vertical="center"/>
    </xf>
    <xf numFmtId="9" fontId="40" fillId="18" borderId="25" xfId="1" applyFont="1" applyFill="1" applyBorder="1" applyAlignment="1" applyProtection="1">
      <alignment horizontal="center" vertical="center"/>
    </xf>
    <xf numFmtId="44" fontId="40" fillId="18" borderId="25" xfId="0" applyNumberFormat="1" applyFont="1" applyFill="1" applyBorder="1" applyAlignment="1">
      <alignment horizontal="right" vertical="center"/>
    </xf>
    <xf numFmtId="44" fontId="47" fillId="5" borderId="25" xfId="0" applyNumberFormat="1" applyFont="1" applyFill="1" applyBorder="1" applyAlignment="1">
      <alignment vertical="center"/>
    </xf>
    <xf numFmtId="44" fontId="11" fillId="3" borderId="36" xfId="3" applyFont="1" applyFill="1" applyBorder="1" applyAlignment="1" applyProtection="1">
      <alignment vertical="center"/>
      <protection locked="0"/>
    </xf>
    <xf numFmtId="44" fontId="21" fillId="12" borderId="0" xfId="0" applyNumberFormat="1" applyFont="1" applyFill="1" applyAlignment="1">
      <alignment horizontal="left" indent="4"/>
    </xf>
    <xf numFmtId="9" fontId="48" fillId="9" borderId="25" xfId="1" applyFont="1" applyFill="1" applyBorder="1" applyAlignment="1" applyProtection="1">
      <alignment horizontal="center" vertical="center"/>
    </xf>
    <xf numFmtId="44" fontId="57" fillId="5" borderId="25" xfId="0" applyNumberFormat="1" applyFont="1" applyFill="1" applyBorder="1" applyAlignment="1">
      <alignment vertical="center"/>
    </xf>
    <xf numFmtId="10" fontId="47" fillId="5" borderId="25" xfId="1" applyNumberFormat="1" applyFont="1" applyFill="1" applyBorder="1" applyAlignment="1" applyProtection="1">
      <alignment horizontal="center" vertical="center"/>
    </xf>
    <xf numFmtId="0" fontId="11" fillId="0" borderId="0" xfId="0" applyFont="1" applyAlignment="1">
      <alignment horizontal="right" vertical="center" wrapText="1"/>
    </xf>
    <xf numFmtId="0" fontId="69" fillId="3" borderId="25" xfId="0" applyFont="1" applyFill="1" applyBorder="1" applyAlignment="1" applyProtection="1">
      <alignment horizontal="center" vertical="center" wrapText="1"/>
      <protection locked="0"/>
    </xf>
    <xf numFmtId="0" fontId="58" fillId="9" borderId="25" xfId="0" applyFont="1" applyFill="1" applyBorder="1" applyAlignment="1">
      <alignment horizontal="center" vertical="center" wrapText="1"/>
    </xf>
    <xf numFmtId="164" fontId="34" fillId="3" borderId="41" xfId="0" applyNumberFormat="1" applyFont="1" applyFill="1" applyBorder="1" applyAlignment="1" applyProtection="1">
      <alignment horizontal="left" vertical="center" wrapText="1" indent="1"/>
      <protection locked="0"/>
    </xf>
    <xf numFmtId="44" fontId="73" fillId="16" borderId="25" xfId="0" applyNumberFormat="1" applyFont="1" applyFill="1" applyBorder="1" applyAlignment="1">
      <alignment horizontal="right" vertical="center"/>
    </xf>
    <xf numFmtId="0" fontId="69" fillId="5" borderId="25" xfId="0" applyFont="1" applyFill="1" applyBorder="1" applyAlignment="1">
      <alignment horizontal="center" vertical="center" wrapText="1"/>
    </xf>
    <xf numFmtId="0" fontId="69" fillId="5" borderId="34" xfId="0" applyFont="1" applyFill="1" applyBorder="1" applyAlignment="1">
      <alignment horizontal="center" vertical="center" wrapText="1"/>
    </xf>
    <xf numFmtId="0" fontId="69" fillId="5" borderId="37" xfId="0" applyFont="1" applyFill="1" applyBorder="1" applyAlignment="1">
      <alignment horizontal="center" vertical="center" wrapText="1"/>
    </xf>
    <xf numFmtId="9" fontId="50" fillId="0" borderId="27" xfId="1" applyFont="1" applyBorder="1" applyAlignment="1" applyProtection="1">
      <alignment horizontal="center" vertical="center"/>
    </xf>
    <xf numFmtId="0" fontId="76" fillId="20" borderId="42" xfId="0" applyFont="1" applyFill="1" applyBorder="1" applyAlignment="1">
      <alignment horizontal="left" vertical="center" wrapText="1" indent="2"/>
    </xf>
    <xf numFmtId="0" fontId="13" fillId="9" borderId="38" xfId="0" applyFont="1" applyFill="1" applyBorder="1" applyAlignment="1">
      <alignment horizontal="left" vertical="center" indent="1"/>
    </xf>
    <xf numFmtId="0" fontId="46" fillId="0" borderId="0" xfId="0" applyFont="1" applyAlignment="1">
      <alignment horizontal="right" vertical="center" wrapText="1"/>
    </xf>
    <xf numFmtId="44" fontId="50" fillId="3" borderId="36" xfId="3" applyFont="1" applyFill="1" applyBorder="1" applyAlignment="1" applyProtection="1">
      <alignment vertical="center"/>
      <protection locked="0"/>
    </xf>
    <xf numFmtId="164" fontId="34" fillId="3" borderId="25" xfId="0" applyNumberFormat="1" applyFont="1" applyFill="1" applyBorder="1" applyAlignment="1" applyProtection="1">
      <alignment horizontal="left" vertical="center" wrapText="1" indent="1"/>
      <protection locked="0"/>
    </xf>
    <xf numFmtId="164" fontId="34" fillId="3" borderId="28" xfId="0" applyNumberFormat="1" applyFont="1" applyFill="1" applyBorder="1" applyAlignment="1" applyProtection="1">
      <alignment horizontal="left" vertical="center" wrapText="1" indent="1"/>
      <protection locked="0"/>
    </xf>
    <xf numFmtId="0" fontId="50" fillId="0" borderId="0" xfId="0" applyFont="1" applyAlignment="1">
      <alignment horizontal="right" vertical="center" wrapText="1"/>
    </xf>
    <xf numFmtId="44" fontId="46" fillId="5" borderId="36" xfId="0" applyNumberFormat="1" applyFont="1" applyFill="1" applyBorder="1" applyAlignment="1">
      <alignment horizontal="right" vertical="center"/>
    </xf>
    <xf numFmtId="0" fontId="46" fillId="9" borderId="25" xfId="0" applyFont="1" applyFill="1" applyBorder="1" applyAlignment="1">
      <alignment horizontal="right" vertical="center" wrapText="1"/>
    </xf>
    <xf numFmtId="0" fontId="46" fillId="9" borderId="26" xfId="0" applyFont="1" applyFill="1" applyBorder="1" applyAlignment="1">
      <alignment horizontal="right" vertical="center" wrapText="1"/>
    </xf>
    <xf numFmtId="0" fontId="11" fillId="9" borderId="25" xfId="0" applyFont="1" applyFill="1" applyBorder="1" applyAlignment="1">
      <alignment horizontal="right" vertical="center" wrapText="1"/>
    </xf>
    <xf numFmtId="44" fontId="69" fillId="5" borderId="34" xfId="0" applyNumberFormat="1" applyFont="1" applyFill="1" applyBorder="1" applyAlignment="1">
      <alignment horizontal="center" vertical="center" wrapText="1"/>
    </xf>
    <xf numFmtId="0" fontId="40" fillId="18" borderId="27" xfId="0" applyFont="1" applyFill="1" applyBorder="1" applyAlignment="1">
      <alignment horizontal="left" vertical="center" indent="1"/>
    </xf>
    <xf numFmtId="0" fontId="23" fillId="9" borderId="39" xfId="0" applyFont="1" applyFill="1" applyBorder="1" applyAlignment="1">
      <alignment horizontal="left" vertical="center" wrapText="1" indent="2"/>
    </xf>
    <xf numFmtId="0" fontId="23" fillId="0" borderId="0" xfId="0" applyFont="1" applyAlignment="1">
      <alignment horizontal="right" vertical="center"/>
    </xf>
    <xf numFmtId="0" fontId="51" fillId="0" borderId="0" xfId="0" applyFont="1" applyAlignment="1">
      <alignment horizontal="right" vertical="center" wrapText="1"/>
    </xf>
    <xf numFmtId="0" fontId="23" fillId="0" borderId="0" xfId="0" applyFont="1" applyAlignment="1">
      <alignment horizontal="right" vertical="center" wrapText="1"/>
    </xf>
    <xf numFmtId="165" fontId="50" fillId="0" borderId="27" xfId="1" applyNumberFormat="1" applyFont="1" applyFill="1" applyBorder="1" applyAlignment="1" applyProtection="1">
      <alignment horizontal="center" vertical="center"/>
    </xf>
    <xf numFmtId="165" fontId="49" fillId="0" borderId="27" xfId="1" applyNumberFormat="1" applyFont="1" applyBorder="1" applyAlignment="1" applyProtection="1">
      <alignment horizontal="center" vertical="center"/>
    </xf>
    <xf numFmtId="165" fontId="49" fillId="0" borderId="27" xfId="1" applyNumberFormat="1" applyFont="1" applyFill="1" applyBorder="1" applyAlignment="1" applyProtection="1">
      <alignment horizontal="center" vertical="center"/>
    </xf>
    <xf numFmtId="165" fontId="47" fillId="5" borderId="25" xfId="1" applyNumberFormat="1" applyFont="1" applyFill="1" applyBorder="1" applyAlignment="1" applyProtection="1">
      <alignment horizontal="center" vertical="center"/>
    </xf>
    <xf numFmtId="9" fontId="48" fillId="5" borderId="40" xfId="4" applyFont="1" applyFill="1" applyBorder="1" applyAlignment="1" applyProtection="1">
      <alignment horizontal="center" vertical="center"/>
    </xf>
    <xf numFmtId="44" fontId="50" fillId="0" borderId="27" xfId="0" quotePrefix="1" applyNumberFormat="1" applyFont="1" applyBorder="1" applyAlignment="1">
      <alignment horizontal="right" vertical="center" wrapText="1"/>
    </xf>
    <xf numFmtId="0" fontId="53" fillId="21" borderId="0" xfId="0" applyFont="1" applyFill="1"/>
    <xf numFmtId="0" fontId="53" fillId="21" borderId="9" xfId="0" applyFont="1" applyFill="1" applyBorder="1"/>
    <xf numFmtId="0" fontId="67" fillId="21" borderId="7" xfId="0" applyFont="1" applyFill="1" applyBorder="1"/>
    <xf numFmtId="164" fontId="65" fillId="9" borderId="30" xfId="0" applyNumberFormat="1" applyFont="1" applyFill="1" applyBorder="1" applyAlignment="1">
      <alignment vertical="center"/>
    </xf>
    <xf numFmtId="44" fontId="62" fillId="16" borderId="37" xfId="0" applyNumberFormat="1" applyFont="1" applyFill="1" applyBorder="1" applyAlignment="1">
      <alignment vertical="center"/>
    </xf>
    <xf numFmtId="0" fontId="46" fillId="5" borderId="25" xfId="0" applyFont="1" applyFill="1" applyBorder="1" applyAlignment="1">
      <alignment horizontal="left" vertical="center" indent="1"/>
    </xf>
    <xf numFmtId="44" fontId="23" fillId="5" borderId="26" xfId="0" applyNumberFormat="1" applyFont="1" applyFill="1" applyBorder="1" applyAlignment="1">
      <alignment vertical="center"/>
    </xf>
    <xf numFmtId="9" fontId="48" fillId="5" borderId="26" xfId="0" applyNumberFormat="1" applyFont="1" applyFill="1" applyBorder="1" applyAlignment="1">
      <alignment horizontal="center" vertical="center"/>
    </xf>
    <xf numFmtId="0" fontId="14" fillId="0" borderId="27" xfId="0" applyFont="1" applyBorder="1" applyAlignment="1">
      <alignment horizontal="left" vertical="center" wrapText="1" indent="3"/>
    </xf>
    <xf numFmtId="0" fontId="59" fillId="5" borderId="25" xfId="0" applyFont="1" applyFill="1" applyBorder="1" applyAlignment="1">
      <alignment horizontal="left" vertical="center" indent="1"/>
    </xf>
    <xf numFmtId="0" fontId="58" fillId="0" borderId="27" xfId="0" applyFont="1" applyBorder="1" applyAlignment="1">
      <alignment horizontal="left" vertical="center" indent="3"/>
    </xf>
    <xf numFmtId="0" fontId="0" fillId="21" borderId="0" xfId="0" applyFill="1"/>
    <xf numFmtId="0" fontId="80" fillId="12" borderId="0" xfId="0" applyFont="1" applyFill="1"/>
    <xf numFmtId="44" fontId="70" fillId="19" borderId="31" xfId="0" applyNumberFormat="1" applyFont="1" applyFill="1" applyBorder="1" applyAlignment="1">
      <alignment horizontal="center" vertical="center"/>
    </xf>
    <xf numFmtId="44" fontId="70" fillId="19" borderId="39" xfId="0" applyNumberFormat="1" applyFont="1" applyFill="1" applyBorder="1" applyAlignment="1">
      <alignment horizontal="center" vertical="center"/>
    </xf>
    <xf numFmtId="44" fontId="70" fillId="19" borderId="35" xfId="0" applyNumberFormat="1" applyFont="1" applyFill="1" applyBorder="1" applyAlignment="1">
      <alignment horizontal="center" vertical="center"/>
    </xf>
    <xf numFmtId="0" fontId="0" fillId="16" borderId="29" xfId="0" applyFill="1" applyBorder="1" applyAlignment="1">
      <alignment horizontal="center"/>
    </xf>
    <xf numFmtId="0" fontId="0" fillId="16" borderId="41" xfId="0" applyFill="1" applyBorder="1" applyAlignment="1">
      <alignment horizontal="center"/>
    </xf>
    <xf numFmtId="0" fontId="0" fillId="16" borderId="33" xfId="0" applyFill="1" applyBorder="1" applyAlignment="1">
      <alignment horizontal="center"/>
    </xf>
    <xf numFmtId="0" fontId="0" fillId="16" borderId="30" xfId="0" applyFill="1" applyBorder="1" applyAlignment="1">
      <alignment horizontal="center"/>
    </xf>
    <xf numFmtId="0" fontId="0" fillId="16" borderId="0" xfId="0" applyFill="1" applyAlignment="1">
      <alignment horizontal="center"/>
    </xf>
    <xf numFmtId="0" fontId="0" fillId="16" borderId="36" xfId="0" applyFill="1" applyBorder="1" applyAlignment="1">
      <alignment horizontal="center"/>
    </xf>
    <xf numFmtId="0" fontId="0" fillId="16" borderId="31" xfId="0" applyFill="1" applyBorder="1" applyAlignment="1">
      <alignment horizontal="center"/>
    </xf>
    <xf numFmtId="0" fontId="0" fillId="16" borderId="39" xfId="0" applyFill="1" applyBorder="1" applyAlignment="1">
      <alignment horizontal="center"/>
    </xf>
    <xf numFmtId="0" fontId="0" fillId="16" borderId="35" xfId="0" applyFill="1" applyBorder="1" applyAlignment="1">
      <alignment horizontal="center"/>
    </xf>
    <xf numFmtId="0" fontId="42" fillId="16" borderId="29" xfId="0" applyFont="1" applyFill="1" applyBorder="1" applyAlignment="1">
      <alignment horizontal="center" vertical="center" wrapText="1"/>
    </xf>
    <xf numFmtId="0" fontId="42" fillId="16" borderId="41" xfId="0" applyFont="1" applyFill="1" applyBorder="1" applyAlignment="1">
      <alignment horizontal="center" vertical="center" wrapText="1"/>
    </xf>
    <xf numFmtId="0" fontId="42" fillId="16" borderId="33" xfId="0" applyFont="1" applyFill="1" applyBorder="1" applyAlignment="1">
      <alignment horizontal="center" vertical="center" wrapText="1"/>
    </xf>
    <xf numFmtId="0" fontId="42" fillId="16" borderId="30" xfId="0" applyFont="1" applyFill="1" applyBorder="1" applyAlignment="1">
      <alignment horizontal="center" vertical="center" wrapText="1"/>
    </xf>
    <xf numFmtId="0" fontId="42" fillId="16" borderId="0" xfId="0" applyFont="1" applyFill="1" applyAlignment="1">
      <alignment horizontal="center" vertical="center" wrapText="1"/>
    </xf>
    <xf numFmtId="0" fontId="42" fillId="16" borderId="36" xfId="0" applyFont="1" applyFill="1" applyBorder="1" applyAlignment="1">
      <alignment horizontal="center" vertical="center" wrapText="1"/>
    </xf>
    <xf numFmtId="0" fontId="42" fillId="16" borderId="31" xfId="0" applyFont="1" applyFill="1" applyBorder="1" applyAlignment="1">
      <alignment horizontal="center" vertical="center" wrapText="1"/>
    </xf>
    <xf numFmtId="0" fontId="42" fillId="16" borderId="39" xfId="0" applyFont="1" applyFill="1" applyBorder="1" applyAlignment="1">
      <alignment horizontal="center" vertical="center" wrapText="1"/>
    </xf>
    <xf numFmtId="0" fontId="42" fillId="16" borderId="35" xfId="0" applyFont="1" applyFill="1" applyBorder="1" applyAlignment="1">
      <alignment horizontal="center" vertical="center" wrapText="1"/>
    </xf>
    <xf numFmtId="0" fontId="5" fillId="17" borderId="26" xfId="0" applyFont="1" applyFill="1" applyBorder="1" applyAlignment="1">
      <alignment horizontal="center" vertical="center" textRotation="90"/>
    </xf>
    <xf numFmtId="0" fontId="5" fillId="17" borderId="30" xfId="0" applyFont="1" applyFill="1" applyBorder="1" applyAlignment="1">
      <alignment horizontal="center" vertical="center" textRotation="90"/>
    </xf>
    <xf numFmtId="0" fontId="5" fillId="17" borderId="27" xfId="0" applyFont="1" applyFill="1" applyBorder="1" applyAlignment="1">
      <alignment horizontal="center" vertical="center" textRotation="90"/>
    </xf>
    <xf numFmtId="0" fontId="5" fillId="17" borderId="28" xfId="0" applyFont="1" applyFill="1" applyBorder="1" applyAlignment="1">
      <alignment horizontal="center" vertical="center" textRotation="90"/>
    </xf>
    <xf numFmtId="0" fontId="25" fillId="17" borderId="41" xfId="0" applyFont="1" applyFill="1" applyBorder="1" applyAlignment="1">
      <alignment horizontal="center" vertical="center"/>
    </xf>
    <xf numFmtId="0" fontId="25" fillId="17" borderId="38" xfId="0" applyFont="1" applyFill="1" applyBorder="1" applyAlignment="1">
      <alignment horizontal="center" vertical="center"/>
    </xf>
    <xf numFmtId="0" fontId="25" fillId="17" borderId="0" xfId="0" applyFont="1" applyFill="1" applyAlignment="1">
      <alignment horizontal="center" vertical="center"/>
    </xf>
    <xf numFmtId="0" fontId="9" fillId="16" borderId="31" xfId="0" applyFont="1" applyFill="1" applyBorder="1" applyAlignment="1">
      <alignment horizontal="center" vertical="center"/>
    </xf>
    <xf numFmtId="0" fontId="9" fillId="16" borderId="38" xfId="0" applyFont="1" applyFill="1" applyBorder="1" applyAlignment="1">
      <alignment horizontal="center" vertical="center"/>
    </xf>
    <xf numFmtId="0" fontId="9" fillId="16" borderId="34" xfId="0" applyFont="1" applyFill="1" applyBorder="1" applyAlignment="1">
      <alignment horizontal="center" vertical="center"/>
    </xf>
    <xf numFmtId="0" fontId="17" fillId="12" borderId="38" xfId="0" applyFont="1" applyFill="1" applyBorder="1" applyAlignment="1">
      <alignment horizontal="center" vertical="center"/>
    </xf>
    <xf numFmtId="0" fontId="17" fillId="12" borderId="34" xfId="0" applyFont="1" applyFill="1" applyBorder="1" applyAlignment="1">
      <alignment horizontal="center" vertical="center"/>
    </xf>
    <xf numFmtId="0" fontId="17" fillId="12" borderId="37" xfId="0" applyFont="1" applyFill="1" applyBorder="1" applyAlignment="1">
      <alignment horizontal="left" wrapText="1"/>
    </xf>
    <xf numFmtId="0" fontId="17" fillId="12" borderId="38" xfId="0" applyFont="1" applyFill="1" applyBorder="1" applyAlignment="1">
      <alignment horizontal="left" wrapText="1"/>
    </xf>
    <xf numFmtId="0" fontId="17" fillId="12" borderId="34" xfId="0" applyFont="1" applyFill="1" applyBorder="1" applyAlignment="1">
      <alignment horizontal="left" wrapText="1"/>
    </xf>
    <xf numFmtId="0" fontId="56" fillId="17" borderId="37" xfId="0" applyFont="1" applyFill="1" applyBorder="1" applyAlignment="1">
      <alignment horizontal="center" vertical="center" wrapText="1"/>
    </xf>
    <xf numFmtId="0" fontId="56" fillId="17" borderId="38" xfId="0" applyFont="1" applyFill="1" applyBorder="1" applyAlignment="1">
      <alignment horizontal="center" vertical="center" wrapText="1"/>
    </xf>
    <xf numFmtId="0" fontId="9" fillId="15" borderId="29" xfId="0" applyFont="1" applyFill="1" applyBorder="1" applyAlignment="1">
      <alignment horizontal="center" vertical="center" textRotation="90"/>
    </xf>
    <xf numFmtId="0" fontId="9" fillId="15" borderId="27" xfId="0" applyFont="1" applyFill="1" applyBorder="1" applyAlignment="1">
      <alignment horizontal="center" vertical="center" textRotation="90"/>
    </xf>
    <xf numFmtId="0" fontId="9" fillId="15" borderId="30" xfId="0" applyFont="1" applyFill="1" applyBorder="1" applyAlignment="1">
      <alignment horizontal="center" vertical="center" textRotation="90"/>
    </xf>
    <xf numFmtId="0" fontId="9" fillId="15" borderId="28" xfId="0" applyFont="1" applyFill="1" applyBorder="1" applyAlignment="1">
      <alignment horizontal="center" vertical="center" textRotation="90"/>
    </xf>
    <xf numFmtId="0" fontId="32" fillId="12" borderId="7" xfId="0" applyFont="1" applyFill="1" applyBorder="1" applyAlignment="1">
      <alignment horizontal="left" wrapText="1" indent="1"/>
    </xf>
    <xf numFmtId="0" fontId="32" fillId="12" borderId="0" xfId="0" applyFont="1" applyFill="1" applyAlignment="1">
      <alignment horizontal="left" wrapText="1" indent="1"/>
    </xf>
    <xf numFmtId="0" fontId="37" fillId="3" borderId="5" xfId="0" applyFont="1" applyFill="1" applyBorder="1" applyAlignment="1" applyProtection="1">
      <alignment horizontal="left" indent="2"/>
      <protection locked="0"/>
    </xf>
    <xf numFmtId="0" fontId="37" fillId="3" borderId="4" xfId="0" applyFont="1" applyFill="1" applyBorder="1" applyAlignment="1" applyProtection="1">
      <alignment horizontal="left" indent="2"/>
      <protection locked="0"/>
    </xf>
    <xf numFmtId="0" fontId="37" fillId="3" borderId="6" xfId="0" applyFont="1" applyFill="1" applyBorder="1" applyAlignment="1" applyProtection="1">
      <alignment horizontal="left" indent="2"/>
      <protection locked="0"/>
    </xf>
    <xf numFmtId="0" fontId="37" fillId="3" borderId="2" xfId="0" applyFont="1" applyFill="1" applyBorder="1" applyAlignment="1">
      <alignment horizontal="left" indent="2"/>
    </xf>
    <xf numFmtId="0" fontId="37" fillId="3" borderId="3" xfId="0" applyFont="1" applyFill="1" applyBorder="1" applyAlignment="1">
      <alignment horizontal="left" indent="2"/>
    </xf>
    <xf numFmtId="0" fontId="37" fillId="3" borderId="5" xfId="0" applyFont="1" applyFill="1" applyBorder="1" applyAlignment="1">
      <alignment horizontal="left" indent="2"/>
    </xf>
    <xf numFmtId="0" fontId="37" fillId="3" borderId="4" xfId="0" applyFont="1" applyFill="1" applyBorder="1" applyAlignment="1">
      <alignment horizontal="left" indent="2"/>
    </xf>
    <xf numFmtId="0" fontId="37" fillId="3" borderId="6" xfId="0" applyFont="1" applyFill="1" applyBorder="1" applyAlignment="1">
      <alignment horizontal="left" indent="2"/>
    </xf>
    <xf numFmtId="44" fontId="0" fillId="13" borderId="26" xfId="0" applyNumberFormat="1" applyFill="1" applyBorder="1" applyAlignment="1">
      <alignment horizontal="center" vertical="center"/>
    </xf>
    <xf numFmtId="44" fontId="0" fillId="13" borderId="27" xfId="0" applyNumberFormat="1" applyFill="1" applyBorder="1" applyAlignment="1">
      <alignment horizontal="center" vertical="center"/>
    </xf>
    <xf numFmtId="44" fontId="0" fillId="13" borderId="28" xfId="0" applyNumberFormat="1" applyFill="1" applyBorder="1" applyAlignment="1">
      <alignment horizontal="center" vertical="center"/>
    </xf>
    <xf numFmtId="9" fontId="79" fillId="12" borderId="0" xfId="1" applyFont="1" applyFill="1" applyBorder="1" applyAlignment="1" applyProtection="1">
      <alignment horizontal="center" vertical="center"/>
    </xf>
    <xf numFmtId="0" fontId="45" fillId="15" borderId="29" xfId="0" applyFont="1" applyFill="1" applyBorder="1" applyAlignment="1">
      <alignment horizontal="center" vertical="center"/>
    </xf>
    <xf numFmtId="0" fontId="45" fillId="15" borderId="41" xfId="0" applyFont="1" applyFill="1" applyBorder="1" applyAlignment="1">
      <alignment horizontal="center" vertical="center"/>
    </xf>
    <xf numFmtId="0" fontId="45" fillId="15" borderId="33" xfId="0" applyFont="1" applyFill="1" applyBorder="1" applyAlignment="1">
      <alignment horizontal="center" vertical="center"/>
    </xf>
    <xf numFmtId="0" fontId="45" fillId="15" borderId="30" xfId="0" applyFont="1" applyFill="1" applyBorder="1" applyAlignment="1">
      <alignment horizontal="center" vertical="center"/>
    </xf>
    <xf numFmtId="0" fontId="45" fillId="15" borderId="0" xfId="0" applyFont="1" applyFill="1" applyAlignment="1">
      <alignment horizontal="center" vertical="center"/>
    </xf>
    <xf numFmtId="0" fontId="45" fillId="15" borderId="36" xfId="0" applyFont="1" applyFill="1" applyBorder="1" applyAlignment="1">
      <alignment horizontal="center" vertical="center"/>
    </xf>
    <xf numFmtId="0" fontId="45" fillId="15" borderId="31" xfId="0" applyFont="1" applyFill="1" applyBorder="1" applyAlignment="1">
      <alignment horizontal="center" vertical="center"/>
    </xf>
    <xf numFmtId="0" fontId="45" fillId="15" borderId="39" xfId="0" applyFont="1" applyFill="1" applyBorder="1" applyAlignment="1">
      <alignment horizontal="center" vertical="center"/>
    </xf>
    <xf numFmtId="0" fontId="45" fillId="15" borderId="35" xfId="0" applyFont="1" applyFill="1" applyBorder="1" applyAlignment="1">
      <alignment horizontal="center" vertical="center"/>
    </xf>
    <xf numFmtId="44" fontId="0" fillId="13" borderId="33" xfId="0" applyNumberFormat="1" applyFill="1" applyBorder="1" applyAlignment="1">
      <alignment horizontal="center" vertical="center"/>
    </xf>
    <xf numFmtId="0" fontId="0" fillId="13" borderId="36" xfId="0" applyFill="1" applyBorder="1" applyAlignment="1">
      <alignment horizontal="center" vertical="center"/>
    </xf>
    <xf numFmtId="0" fontId="0" fillId="13" borderId="35" xfId="0" applyFill="1" applyBorder="1" applyAlignment="1">
      <alignment horizontal="center" vertical="center"/>
    </xf>
    <xf numFmtId="9" fontId="0" fillId="13" borderId="26" xfId="0" applyNumberFormat="1" applyFill="1" applyBorder="1" applyAlignment="1">
      <alignment horizontal="center" vertical="center"/>
    </xf>
    <xf numFmtId="0" fontId="0" fillId="13" borderId="27" xfId="0" applyFill="1" applyBorder="1" applyAlignment="1">
      <alignment horizontal="center" vertical="center"/>
    </xf>
    <xf numFmtId="0" fontId="0" fillId="13" borderId="28" xfId="0" applyFill="1" applyBorder="1" applyAlignment="1">
      <alignment horizontal="center" vertical="center"/>
    </xf>
    <xf numFmtId="0" fontId="0" fillId="3" borderId="29" xfId="0" applyFill="1" applyBorder="1" applyAlignment="1" applyProtection="1">
      <alignment horizontal="left" vertical="top" wrapText="1" indent="1"/>
      <protection locked="0"/>
    </xf>
    <xf numFmtId="0" fontId="0" fillId="3" borderId="41" xfId="0" applyFill="1" applyBorder="1" applyAlignment="1" applyProtection="1">
      <alignment horizontal="left" vertical="top" wrapText="1" indent="1"/>
      <protection locked="0"/>
    </xf>
    <xf numFmtId="0" fontId="0" fillId="3" borderId="33" xfId="0" applyFill="1" applyBorder="1" applyAlignment="1" applyProtection="1">
      <alignment horizontal="left" vertical="top" wrapText="1" indent="1"/>
      <protection locked="0"/>
    </xf>
    <xf numFmtId="0" fontId="0" fillId="3" borderId="30" xfId="0" applyFill="1" applyBorder="1" applyAlignment="1" applyProtection="1">
      <alignment horizontal="left" vertical="top" wrapText="1" indent="1"/>
      <protection locked="0"/>
    </xf>
    <xf numFmtId="0" fontId="0" fillId="3" borderId="0" xfId="0" applyFill="1" applyAlignment="1" applyProtection="1">
      <alignment horizontal="left" vertical="top" wrapText="1" indent="1"/>
      <protection locked="0"/>
    </xf>
    <xf numFmtId="0" fontId="0" fillId="3" borderId="36" xfId="0" applyFill="1" applyBorder="1" applyAlignment="1" applyProtection="1">
      <alignment horizontal="left" vertical="top" wrapText="1" indent="1"/>
      <protection locked="0"/>
    </xf>
    <xf numFmtId="0" fontId="0" fillId="3" borderId="31" xfId="0" applyFill="1" applyBorder="1" applyAlignment="1" applyProtection="1">
      <alignment horizontal="left" vertical="top" wrapText="1" indent="1"/>
      <protection locked="0"/>
    </xf>
    <xf numFmtId="0" fontId="0" fillId="3" borderId="39" xfId="0" applyFill="1" applyBorder="1" applyAlignment="1" applyProtection="1">
      <alignment horizontal="left" vertical="top" wrapText="1" indent="1"/>
      <protection locked="0"/>
    </xf>
    <xf numFmtId="0" fontId="0" fillId="3" borderId="35" xfId="0" applyFill="1" applyBorder="1" applyAlignment="1" applyProtection="1">
      <alignment horizontal="left" vertical="top" wrapText="1" indent="1"/>
      <protection locked="0"/>
    </xf>
    <xf numFmtId="0" fontId="28" fillId="13" borderId="26" xfId="0" applyFont="1" applyFill="1" applyBorder="1" applyAlignment="1">
      <alignment horizontal="center" vertical="center" wrapText="1"/>
    </xf>
    <xf numFmtId="0" fontId="28" fillId="13" borderId="27" xfId="0" applyFont="1" applyFill="1" applyBorder="1" applyAlignment="1">
      <alignment horizontal="center" vertical="center" wrapText="1"/>
    </xf>
    <xf numFmtId="0" fontId="28" fillId="13" borderId="28" xfId="0" applyFont="1" applyFill="1" applyBorder="1" applyAlignment="1">
      <alignment horizontal="center" vertical="center" wrapText="1"/>
    </xf>
    <xf numFmtId="0" fontId="56" fillId="17" borderId="29" xfId="0" applyFont="1" applyFill="1" applyBorder="1" applyAlignment="1">
      <alignment horizontal="center" vertical="center"/>
    </xf>
    <xf numFmtId="0" fontId="56" fillId="17" borderId="41" xfId="0" applyFont="1" applyFill="1" applyBorder="1" applyAlignment="1">
      <alignment horizontal="center" vertical="center"/>
    </xf>
    <xf numFmtId="0" fontId="56" fillId="17" borderId="33" xfId="0" applyFont="1" applyFill="1" applyBorder="1" applyAlignment="1">
      <alignment horizontal="center" vertical="center"/>
    </xf>
    <xf numFmtId="0" fontId="56" fillId="17" borderId="30" xfId="0" applyFont="1" applyFill="1" applyBorder="1" applyAlignment="1">
      <alignment horizontal="center" vertical="center"/>
    </xf>
    <xf numFmtId="0" fontId="56" fillId="17" borderId="0" xfId="0" applyFont="1" applyFill="1" applyAlignment="1">
      <alignment horizontal="center" vertical="center"/>
    </xf>
    <xf numFmtId="0" fontId="56" fillId="17" borderId="36" xfId="0" applyFont="1" applyFill="1" applyBorder="1" applyAlignment="1">
      <alignment horizontal="center" vertical="center"/>
    </xf>
    <xf numFmtId="0" fontId="56" fillId="17" borderId="39" xfId="0" applyFont="1" applyFill="1" applyBorder="1" applyAlignment="1">
      <alignment horizontal="center" vertical="center"/>
    </xf>
    <xf numFmtId="0" fontId="56" fillId="17" borderId="35" xfId="0" applyFont="1" applyFill="1" applyBorder="1" applyAlignment="1">
      <alignment horizontal="center" vertical="center"/>
    </xf>
    <xf numFmtId="0" fontId="77" fillId="13" borderId="27" xfId="0" applyFont="1" applyFill="1" applyBorder="1" applyAlignment="1">
      <alignment horizontal="center" vertical="center" wrapText="1"/>
    </xf>
    <xf numFmtId="0" fontId="77" fillId="13" borderId="28" xfId="0" applyFont="1" applyFill="1" applyBorder="1" applyAlignment="1">
      <alignment horizontal="center" vertical="center" wrapText="1"/>
    </xf>
    <xf numFmtId="0" fontId="79" fillId="12" borderId="0" xfId="0" applyFont="1" applyFill="1" applyAlignment="1">
      <alignment horizontal="center" vertical="center" wrapText="1"/>
    </xf>
    <xf numFmtId="0" fontId="28" fillId="13" borderId="36" xfId="0" applyFont="1" applyFill="1" applyBorder="1" applyAlignment="1">
      <alignment horizontal="center" vertical="center" wrapText="1"/>
    </xf>
    <xf numFmtId="0" fontId="28" fillId="13" borderId="35" xfId="0" applyFont="1" applyFill="1" applyBorder="1" applyAlignment="1">
      <alignment horizontal="center" vertical="center" wrapText="1"/>
    </xf>
    <xf numFmtId="0" fontId="78" fillId="12" borderId="41" xfId="0" applyFont="1" applyFill="1" applyBorder="1" applyAlignment="1">
      <alignment horizontal="center" vertical="center"/>
    </xf>
    <xf numFmtId="0" fontId="37" fillId="3" borderId="2" xfId="0" applyFont="1" applyFill="1" applyBorder="1" applyAlignment="1" applyProtection="1">
      <alignment horizontal="left" indent="2"/>
      <protection locked="0"/>
    </xf>
    <xf numFmtId="0" fontId="37" fillId="3" borderId="3" xfId="0" applyFont="1" applyFill="1" applyBorder="1" applyAlignment="1" applyProtection="1">
      <alignment horizontal="left" indent="2"/>
      <protection locked="0"/>
    </xf>
    <xf numFmtId="0" fontId="37" fillId="3" borderId="17" xfId="0" applyFont="1" applyFill="1" applyBorder="1" applyAlignment="1" applyProtection="1">
      <alignment horizontal="left" indent="2"/>
      <protection locked="0"/>
    </xf>
    <xf numFmtId="0" fontId="45" fillId="16" borderId="37" xfId="0" applyFont="1" applyFill="1" applyBorder="1" applyAlignment="1">
      <alignment horizontal="center" vertical="center"/>
    </xf>
    <xf numFmtId="0" fontId="45" fillId="16" borderId="38" xfId="0" applyFont="1" applyFill="1" applyBorder="1" applyAlignment="1">
      <alignment horizontal="center" vertical="center"/>
    </xf>
    <xf numFmtId="0" fontId="45" fillId="16" borderId="34" xfId="0" applyFont="1" applyFill="1" applyBorder="1" applyAlignment="1">
      <alignment horizontal="center" vertical="center"/>
    </xf>
    <xf numFmtId="0" fontId="45" fillId="15" borderId="37" xfId="0" applyFont="1" applyFill="1" applyBorder="1" applyAlignment="1">
      <alignment horizontal="center" vertical="center" wrapText="1"/>
    </xf>
    <xf numFmtId="0" fontId="45" fillId="15" borderId="38" xfId="0" applyFont="1" applyFill="1" applyBorder="1" applyAlignment="1">
      <alignment horizontal="center" vertical="center" wrapText="1"/>
    </xf>
    <xf numFmtId="0" fontId="45" fillId="15" borderId="34" xfId="0" applyFont="1" applyFill="1" applyBorder="1" applyAlignment="1">
      <alignment horizontal="center" vertical="center" wrapText="1"/>
    </xf>
    <xf numFmtId="0" fontId="66" fillId="3" borderId="2" xfId="0" applyFont="1" applyFill="1" applyBorder="1" applyAlignment="1" applyProtection="1">
      <alignment horizontal="left" indent="2"/>
      <protection locked="0"/>
    </xf>
    <xf numFmtId="0" fontId="66" fillId="3" borderId="3" xfId="0" applyFont="1" applyFill="1" applyBorder="1" applyAlignment="1" applyProtection="1">
      <alignment horizontal="left" indent="2"/>
      <protection locked="0"/>
    </xf>
    <xf numFmtId="0" fontId="66" fillId="3" borderId="17" xfId="0" applyFont="1" applyFill="1" applyBorder="1" applyAlignment="1" applyProtection="1">
      <alignment horizontal="left" indent="2"/>
      <protection locked="0"/>
    </xf>
    <xf numFmtId="9" fontId="0" fillId="3" borderId="0" xfId="1" applyFont="1" applyFill="1" applyBorder="1" applyAlignment="1" applyProtection="1">
      <alignment horizontal="center" vertical="center"/>
    </xf>
    <xf numFmtId="0" fontId="28" fillId="3" borderId="0" xfId="0" applyFont="1" applyFill="1" applyAlignment="1">
      <alignment horizontal="center" vertical="center" wrapText="1"/>
    </xf>
    <xf numFmtId="44" fontId="70" fillId="19" borderId="39" xfId="0" applyNumberFormat="1" applyFont="1" applyFill="1" applyBorder="1" applyAlignment="1">
      <alignment horizontal="center"/>
    </xf>
    <xf numFmtId="44" fontId="70" fillId="19" borderId="35" xfId="0" applyNumberFormat="1" applyFont="1" applyFill="1" applyBorder="1" applyAlignment="1">
      <alignment horizontal="center"/>
    </xf>
    <xf numFmtId="44" fontId="70" fillId="19" borderId="31" xfId="0" applyNumberFormat="1" applyFont="1" applyFill="1" applyBorder="1" applyAlignment="1">
      <alignment horizontal="center"/>
    </xf>
    <xf numFmtId="0" fontId="14" fillId="5" borderId="6"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5" borderId="0" xfId="0" applyFont="1" applyFill="1" applyAlignment="1">
      <alignment horizontal="center" vertical="center" wrapText="1"/>
    </xf>
    <xf numFmtId="0" fontId="14" fillId="5" borderId="3" xfId="0" applyFont="1" applyFill="1" applyBorder="1" applyAlignment="1">
      <alignment horizontal="center" vertical="center" wrapText="1"/>
    </xf>
    <xf numFmtId="0" fontId="0" fillId="3" borderId="18" xfId="0" applyFill="1" applyBorder="1" applyAlignment="1">
      <alignment horizontal="left" vertical="top" wrapText="1" indent="1"/>
    </xf>
    <xf numFmtId="0" fontId="0" fillId="3" borderId="4" xfId="0" applyFill="1" applyBorder="1" applyAlignment="1">
      <alignment horizontal="left" vertical="top" wrapText="1" indent="1"/>
    </xf>
    <xf numFmtId="0" fontId="0" fillId="3" borderId="6" xfId="0" applyFill="1" applyBorder="1" applyAlignment="1">
      <alignment horizontal="left" vertical="top" wrapText="1" indent="1"/>
    </xf>
    <xf numFmtId="0" fontId="0" fillId="3" borderId="19" xfId="0" applyFill="1" applyBorder="1" applyAlignment="1">
      <alignment horizontal="left" vertical="top" wrapText="1" indent="1"/>
    </xf>
    <xf numFmtId="0" fontId="0" fillId="3" borderId="0" xfId="0" applyFill="1" applyAlignment="1">
      <alignment horizontal="left" vertical="top" wrapText="1" indent="1"/>
    </xf>
    <xf numFmtId="0" fontId="0" fillId="3" borderId="1" xfId="0" applyFill="1" applyBorder="1" applyAlignment="1">
      <alignment horizontal="left" vertical="top" wrapText="1" indent="1"/>
    </xf>
    <xf numFmtId="0" fontId="0" fillId="3" borderId="24" xfId="0" applyFill="1" applyBorder="1" applyAlignment="1">
      <alignment horizontal="left" vertical="top" wrapText="1" indent="1"/>
    </xf>
    <xf numFmtId="0" fontId="0" fillId="3" borderId="3" xfId="0" applyFill="1" applyBorder="1" applyAlignment="1">
      <alignment horizontal="left" vertical="top" wrapText="1" indent="1"/>
    </xf>
    <xf numFmtId="0" fontId="0" fillId="3" borderId="17" xfId="0" applyFill="1" applyBorder="1" applyAlignment="1">
      <alignment horizontal="left" vertical="top" wrapText="1" indent="1"/>
    </xf>
    <xf numFmtId="44" fontId="0" fillId="13" borderId="13" xfId="0" applyNumberFormat="1" applyFill="1" applyBorder="1" applyAlignment="1">
      <alignment horizontal="center" vertical="center"/>
    </xf>
    <xf numFmtId="44" fontId="0" fillId="13" borderId="14" xfId="0" applyNumberFormat="1" applyFill="1" applyBorder="1" applyAlignment="1">
      <alignment horizontal="center" vertical="center"/>
    </xf>
    <xf numFmtId="0" fontId="0" fillId="13" borderId="13" xfId="1" applyNumberFormat="1" applyFont="1" applyFill="1" applyBorder="1" applyAlignment="1">
      <alignment horizontal="center" vertical="center"/>
    </xf>
    <xf numFmtId="0" fontId="0" fillId="13" borderId="14" xfId="1" applyNumberFormat="1" applyFont="1" applyFill="1" applyBorder="1" applyAlignment="1">
      <alignment horizontal="center" vertical="center"/>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Alignment="1">
      <alignment horizontal="center" vertical="center"/>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35" fillId="11" borderId="7" xfId="0" applyFont="1" applyFill="1" applyBorder="1" applyAlignment="1">
      <alignment horizontal="center" vertical="center" wrapText="1"/>
    </xf>
    <xf numFmtId="0" fontId="35" fillId="11" borderId="21" xfId="0" applyFont="1" applyFill="1" applyBorder="1" applyAlignment="1">
      <alignment horizontal="center" vertical="center" wrapText="1"/>
    </xf>
    <xf numFmtId="0" fontId="14" fillId="9" borderId="0" xfId="0" applyFont="1" applyFill="1" applyAlignment="1">
      <alignment horizontal="center" vertical="center" wrapText="1"/>
    </xf>
    <xf numFmtId="0" fontId="14" fillId="9" borderId="3" xfId="0" applyFont="1" applyFill="1" applyBorder="1" applyAlignment="1">
      <alignment horizontal="center" vertical="center" wrapText="1"/>
    </xf>
    <xf numFmtId="0" fontId="35" fillId="14" borderId="7" xfId="0" applyFont="1" applyFill="1" applyBorder="1" applyAlignment="1">
      <alignment horizontal="center" vertical="center" wrapText="1"/>
    </xf>
    <xf numFmtId="0" fontId="35" fillId="14" borderId="21" xfId="0" applyFont="1" applyFill="1" applyBorder="1" applyAlignment="1">
      <alignment horizontal="center" vertical="center" wrapText="1"/>
    </xf>
    <xf numFmtId="0" fontId="35" fillId="11" borderId="5" xfId="0" applyFont="1" applyFill="1" applyBorder="1" applyAlignment="1">
      <alignment horizontal="center" vertical="center" wrapText="1"/>
    </xf>
    <xf numFmtId="0" fontId="35" fillId="11" borderId="23" xfId="0" applyFont="1" applyFill="1" applyBorder="1" applyAlignment="1">
      <alignment horizontal="center" vertical="center" wrapText="1"/>
    </xf>
    <xf numFmtId="0" fontId="14" fillId="5" borderId="17"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0" fillId="6" borderId="4"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5" fillId="6" borderId="9" xfId="0" applyFont="1" applyFill="1" applyBorder="1" applyAlignment="1">
      <alignment horizontal="center" vertical="center" textRotation="90"/>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17" xfId="0" applyFont="1" applyFill="1" applyBorder="1" applyAlignment="1">
      <alignment horizontal="center" vertical="center"/>
    </xf>
    <xf numFmtId="0" fontId="14" fillId="9" borderId="6"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35" fillId="14" borderId="5" xfId="0" applyFont="1" applyFill="1" applyBorder="1" applyAlignment="1">
      <alignment horizontal="center" vertical="center" wrapText="1"/>
    </xf>
    <xf numFmtId="0" fontId="35" fillId="14" borderId="23"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42" fillId="12" borderId="0" xfId="0" applyFont="1" applyFill="1" applyAlignment="1">
      <alignment horizontal="left" wrapText="1"/>
    </xf>
    <xf numFmtId="0" fontId="16" fillId="12" borderId="0" xfId="0" applyFont="1" applyFill="1" applyAlignment="1">
      <alignment horizontal="left" wrapText="1"/>
    </xf>
    <xf numFmtId="0" fontId="27" fillId="4" borderId="5"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9" fillId="4" borderId="9" xfId="0" applyFont="1" applyFill="1" applyBorder="1" applyAlignment="1">
      <alignment horizontal="center" vertical="center" textRotation="90"/>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17" xfId="0" applyFont="1" applyFill="1" applyBorder="1" applyAlignment="1">
      <alignment horizontal="center" vertical="center"/>
    </xf>
    <xf numFmtId="9" fontId="0" fillId="13" borderId="13" xfId="1" applyFont="1" applyFill="1" applyBorder="1" applyAlignment="1">
      <alignment horizontal="center" vertical="center"/>
    </xf>
    <xf numFmtId="9" fontId="0" fillId="13" borderId="14" xfId="1" applyFont="1" applyFill="1" applyBorder="1" applyAlignment="1">
      <alignment horizontal="center" vertical="center"/>
    </xf>
    <xf numFmtId="0" fontId="33" fillId="12" borderId="0" xfId="0" applyFont="1" applyFill="1" applyAlignment="1">
      <alignment horizontal="left" wrapText="1"/>
    </xf>
    <xf numFmtId="44" fontId="46" fillId="5" borderId="27" xfId="0" applyNumberFormat="1" applyFont="1" applyFill="1" applyBorder="1" applyAlignment="1" applyProtection="1">
      <alignment horizontal="right" vertical="center"/>
      <protection locked="0"/>
    </xf>
    <xf numFmtId="0" fontId="39" fillId="3" borderId="29" xfId="0" applyFont="1" applyFill="1" applyBorder="1" applyAlignment="1" applyProtection="1">
      <alignment horizontal="left" vertical="top" wrapText="1" indent="1"/>
      <protection locked="0"/>
    </xf>
    <xf numFmtId="0" fontId="39" fillId="3" borderId="41" xfId="0" applyFont="1" applyFill="1" applyBorder="1" applyAlignment="1" applyProtection="1">
      <alignment horizontal="left" vertical="top" wrapText="1" indent="1"/>
      <protection locked="0"/>
    </xf>
    <xf numFmtId="0" fontId="39" fillId="3" borderId="33" xfId="0" applyFont="1" applyFill="1" applyBorder="1" applyAlignment="1" applyProtection="1">
      <alignment horizontal="left" vertical="top" wrapText="1" indent="1"/>
      <protection locked="0"/>
    </xf>
    <xf numFmtId="0" fontId="39" fillId="3" borderId="30" xfId="0" applyFont="1" applyFill="1" applyBorder="1" applyAlignment="1" applyProtection="1">
      <alignment horizontal="left" vertical="top" wrapText="1" indent="1"/>
      <protection locked="0"/>
    </xf>
    <xf numFmtId="0" fontId="39" fillId="3" borderId="0" xfId="0" applyFont="1" applyFill="1" applyAlignment="1" applyProtection="1">
      <alignment horizontal="left" vertical="top" wrapText="1" indent="1"/>
      <protection locked="0"/>
    </xf>
    <xf numFmtId="0" fontId="39" fillId="3" borderId="36" xfId="0" applyFont="1" applyFill="1" applyBorder="1" applyAlignment="1" applyProtection="1">
      <alignment horizontal="left" vertical="top" wrapText="1" indent="1"/>
      <protection locked="0"/>
    </xf>
    <xf numFmtId="0" fontId="39" fillId="3" borderId="31" xfId="0" applyFont="1" applyFill="1" applyBorder="1" applyAlignment="1" applyProtection="1">
      <alignment horizontal="left" vertical="top" wrapText="1" indent="1"/>
      <protection locked="0"/>
    </xf>
    <xf numFmtId="0" fontId="39" fillId="3" borderId="39" xfId="0" applyFont="1" applyFill="1" applyBorder="1" applyAlignment="1" applyProtection="1">
      <alignment horizontal="left" vertical="top" wrapText="1" indent="1"/>
      <protection locked="0"/>
    </xf>
    <xf numFmtId="0" fontId="39" fillId="3" borderId="35" xfId="0" applyFont="1" applyFill="1" applyBorder="1" applyAlignment="1" applyProtection="1">
      <alignment horizontal="left" vertical="top" wrapText="1" indent="1"/>
      <protection locked="0"/>
    </xf>
    <xf numFmtId="0" fontId="50" fillId="0" borderId="0" xfId="0" applyFont="1" applyAlignment="1" applyProtection="1">
      <alignment horizontal="right" vertical="center" wrapText="1"/>
    </xf>
    <xf numFmtId="0" fontId="46" fillId="0" borderId="0" xfId="0" applyFont="1" applyAlignment="1" applyProtection="1">
      <alignment horizontal="right" vertical="center" wrapText="1"/>
    </xf>
  </cellXfs>
  <cellStyles count="5">
    <cellStyle name="Monétaire 2" xfId="3" xr:uid="{1DE48DE2-5854-B641-A436-B57E0C4F72E4}"/>
    <cellStyle name="Normal" xfId="0" builtinId="0"/>
    <cellStyle name="Normal 2" xfId="2" xr:uid="{B8282AB3-6780-F948-940D-8D06B0CCBAC7}"/>
    <cellStyle name="Pourcentage" xfId="1" builtinId="5"/>
    <cellStyle name="Pourcentage 2" xfId="4" xr:uid="{296F2195-0C41-AE4C-90BB-9C491FDCA7C3}"/>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D769E"/>
      <color rgb="FF83CC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272724</xdr:colOff>
      <xdr:row>1</xdr:row>
      <xdr:rowOff>38267</xdr:rowOff>
    </xdr:from>
    <xdr:to>
      <xdr:col>2</xdr:col>
      <xdr:colOff>1835801</xdr:colOff>
      <xdr:row>2</xdr:row>
      <xdr:rowOff>109827</xdr:rowOff>
    </xdr:to>
    <xdr:pic>
      <xdr:nvPicPr>
        <xdr:cNvPr id="2" name="Image 1">
          <a:extLst>
            <a:ext uri="{FF2B5EF4-FFF2-40B4-BE49-F238E27FC236}">
              <a16:creationId xmlns:a16="http://schemas.microsoft.com/office/drawing/2014/main" id="{0AA1B036-BDE3-3C4E-90F0-54FF7BF2D86A}"/>
            </a:ext>
          </a:extLst>
        </xdr:cNvPr>
        <xdr:cNvPicPr>
          <a:picLocks noChangeAspect="1"/>
        </xdr:cNvPicPr>
      </xdr:nvPicPr>
      <xdr:blipFill>
        <a:blip xmlns:r="http://schemas.openxmlformats.org/officeDocument/2006/relationships" r:embed="rId1"/>
        <a:stretch>
          <a:fillRect/>
        </a:stretch>
      </xdr:blipFill>
      <xdr:spPr>
        <a:xfrm>
          <a:off x="780724" y="292267"/>
          <a:ext cx="2399160" cy="939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272724</xdr:colOff>
      <xdr:row>1</xdr:row>
      <xdr:rowOff>38267</xdr:rowOff>
    </xdr:from>
    <xdr:to>
      <xdr:col>2</xdr:col>
      <xdr:colOff>1835801</xdr:colOff>
      <xdr:row>2</xdr:row>
      <xdr:rowOff>109827</xdr:rowOff>
    </xdr:to>
    <xdr:pic>
      <xdr:nvPicPr>
        <xdr:cNvPr id="2" name="Image 1">
          <a:extLst>
            <a:ext uri="{FF2B5EF4-FFF2-40B4-BE49-F238E27FC236}">
              <a16:creationId xmlns:a16="http://schemas.microsoft.com/office/drawing/2014/main" id="{3174353A-1914-E045-B7D5-C96CCB3BAC4F}"/>
            </a:ext>
          </a:extLst>
        </xdr:cNvPr>
        <xdr:cNvPicPr>
          <a:picLocks noChangeAspect="1"/>
        </xdr:cNvPicPr>
      </xdr:nvPicPr>
      <xdr:blipFill>
        <a:blip xmlns:r="http://schemas.openxmlformats.org/officeDocument/2006/relationships" r:embed="rId1"/>
        <a:stretch>
          <a:fillRect/>
        </a:stretch>
      </xdr:blipFill>
      <xdr:spPr>
        <a:xfrm>
          <a:off x="780724" y="292267"/>
          <a:ext cx="2540977" cy="9351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9884F-6855-BB43-BAB8-67DCDC016C10}">
  <sheetPr>
    <tabColor theme="9" tint="-0.249977111117893"/>
  </sheetPr>
  <dimension ref="A1:BB157"/>
  <sheetViews>
    <sheetView tabSelected="1" zoomScale="80" zoomScaleNormal="80" workbookViewId="0">
      <selection activeCell="G65" sqref="G65"/>
    </sheetView>
  </sheetViews>
  <sheetFormatPr baseColWidth="10" defaultColWidth="11" defaultRowHeight="16" x14ac:dyDescent="0.2"/>
  <cols>
    <col min="1" max="1" width="6.6640625" style="1" customWidth="1"/>
    <col min="2" max="2" width="12.83203125" customWidth="1"/>
    <col min="3" max="3" width="49.5" customWidth="1"/>
    <col min="4" max="12" width="19.1640625" customWidth="1"/>
    <col min="13" max="13" width="19.33203125" customWidth="1"/>
    <col min="14" max="14" width="19.5" customWidth="1"/>
    <col min="15" max="15" width="21.5" customWidth="1"/>
    <col min="16" max="18" width="24.83203125" customWidth="1"/>
    <col min="19" max="16384" width="11" style="1"/>
  </cols>
  <sheetData>
    <row r="1" spans="1:18" ht="20" customHeight="1" thickBot="1" x14ac:dyDescent="0.25">
      <c r="A1" s="240"/>
      <c r="B1" s="241"/>
      <c r="C1" s="242"/>
      <c r="D1" s="249" t="s">
        <v>0</v>
      </c>
      <c r="E1" s="250"/>
      <c r="F1" s="250"/>
      <c r="G1" s="251"/>
      <c r="H1" s="1"/>
      <c r="I1" s="1"/>
      <c r="J1" s="1"/>
      <c r="K1" s="1"/>
      <c r="L1" s="1"/>
      <c r="M1" s="1"/>
      <c r="N1" s="1"/>
      <c r="O1" s="1"/>
      <c r="P1" s="1"/>
      <c r="Q1" s="1"/>
      <c r="R1" s="1"/>
    </row>
    <row r="2" spans="1:18" ht="68" customHeight="1" thickBot="1" x14ac:dyDescent="0.35">
      <c r="A2" s="243"/>
      <c r="B2" s="244"/>
      <c r="C2" s="245"/>
      <c r="D2" s="252"/>
      <c r="E2" s="253"/>
      <c r="F2" s="253"/>
      <c r="G2" s="254"/>
      <c r="H2" s="268" t="s">
        <v>1</v>
      </c>
      <c r="I2" s="268"/>
      <c r="J2" s="269"/>
      <c r="K2" s="270" t="s">
        <v>160</v>
      </c>
      <c r="L2" s="271"/>
      <c r="M2" s="272"/>
      <c r="N2" s="8"/>
      <c r="O2" s="8"/>
      <c r="P2" s="1"/>
      <c r="Q2" s="1"/>
      <c r="R2" s="1"/>
    </row>
    <row r="3" spans="1:18" ht="32" customHeight="1" thickBot="1" x14ac:dyDescent="0.25">
      <c r="A3" s="246"/>
      <c r="B3" s="247"/>
      <c r="C3" s="248"/>
      <c r="D3" s="255"/>
      <c r="E3" s="256"/>
      <c r="F3" s="256"/>
      <c r="G3" s="257"/>
      <c r="H3" s="238">
        <f>N29</f>
        <v>0</v>
      </c>
      <c r="I3" s="238"/>
      <c r="J3" s="239"/>
      <c r="K3" s="237">
        <f>N42</f>
        <v>0</v>
      </c>
      <c r="L3" s="238"/>
      <c r="M3" s="239"/>
      <c r="N3" s="8"/>
      <c r="O3" s="8"/>
      <c r="P3" s="1"/>
      <c r="Q3" s="1"/>
      <c r="R3" s="1"/>
    </row>
    <row r="4" spans="1:18" ht="43" customHeight="1" x14ac:dyDescent="0.2">
      <c r="A4" s="188"/>
      <c r="B4" s="188"/>
      <c r="C4" s="333" t="s">
        <v>3</v>
      </c>
      <c r="D4" s="333"/>
      <c r="E4" s="333"/>
      <c r="F4" s="333"/>
      <c r="G4" s="333"/>
      <c r="H4" s="333"/>
      <c r="I4" s="333"/>
      <c r="J4" s="333"/>
      <c r="K4" s="333"/>
      <c r="L4" s="333"/>
      <c r="M4" s="333"/>
      <c r="N4" s="8"/>
      <c r="O4" s="8"/>
      <c r="P4" s="1"/>
      <c r="Q4" s="1"/>
      <c r="R4" s="1"/>
    </row>
    <row r="5" spans="1:18" ht="16" customHeight="1" x14ac:dyDescent="0.25">
      <c r="A5" s="188"/>
      <c r="B5" s="188"/>
      <c r="C5" s="188"/>
      <c r="D5" s="188"/>
      <c r="E5" s="188"/>
      <c r="F5" s="188"/>
      <c r="G5" s="188"/>
      <c r="H5" s="188"/>
      <c r="I5" s="5"/>
      <c r="J5" s="10"/>
      <c r="K5" s="188"/>
      <c r="L5" s="11"/>
      <c r="M5" s="8"/>
      <c r="N5" s="8"/>
      <c r="O5" s="8"/>
      <c r="P5" s="1"/>
      <c r="Q5" s="1"/>
      <c r="R5" s="1"/>
    </row>
    <row r="6" spans="1:18" ht="127" customHeight="1" x14ac:dyDescent="0.25">
      <c r="B6" s="201" t="s">
        <v>4</v>
      </c>
      <c r="C6" s="279" t="s">
        <v>143</v>
      </c>
      <c r="D6" s="280"/>
      <c r="E6" s="280"/>
      <c r="F6" s="280"/>
      <c r="G6" s="280"/>
      <c r="H6" s="280"/>
      <c r="I6" s="280"/>
      <c r="J6" s="280"/>
      <c r="K6" s="11"/>
      <c r="L6" s="12"/>
      <c r="M6" s="8"/>
      <c r="N6" s="8"/>
      <c r="O6" s="8"/>
      <c r="P6" s="1"/>
      <c r="Q6" s="1"/>
      <c r="R6" s="1"/>
    </row>
    <row r="7" spans="1:18" ht="30" customHeight="1" x14ac:dyDescent="0.25">
      <c r="A7" s="62"/>
      <c r="B7" s="62"/>
      <c r="C7" s="62"/>
      <c r="D7" s="61"/>
      <c r="E7" s="61"/>
      <c r="F7" s="61"/>
      <c r="G7" s="61"/>
      <c r="H7" s="61"/>
      <c r="I7" s="61"/>
      <c r="J7" s="11"/>
      <c r="K7" s="11"/>
      <c r="L7" s="12"/>
      <c r="M7" s="8"/>
      <c r="N7" s="8"/>
      <c r="O7" s="8"/>
      <c r="P7" s="1"/>
      <c r="Q7" s="1"/>
      <c r="R7" s="1"/>
    </row>
    <row r="8" spans="1:18" ht="24" customHeight="1" x14ac:dyDescent="0.25">
      <c r="A8" s="62"/>
      <c r="B8" s="281" t="s">
        <v>6</v>
      </c>
      <c r="C8" s="282"/>
      <c r="D8" s="283"/>
      <c r="E8" s="61"/>
      <c r="F8" s="286" t="s">
        <v>7</v>
      </c>
      <c r="G8" s="287"/>
      <c r="H8" s="288"/>
      <c r="I8" s="61"/>
      <c r="J8" s="286" t="s">
        <v>8</v>
      </c>
      <c r="K8" s="287"/>
      <c r="L8" s="288"/>
      <c r="M8" s="8"/>
      <c r="N8" s="286" t="s">
        <v>9</v>
      </c>
      <c r="O8" s="287"/>
      <c r="P8" s="288"/>
      <c r="Q8" s="1"/>
      <c r="R8" s="1"/>
    </row>
    <row r="9" spans="1:18" ht="24" customHeight="1" x14ac:dyDescent="0.25">
      <c r="A9" s="62"/>
      <c r="B9" s="284" t="s">
        <v>144</v>
      </c>
      <c r="C9" s="285"/>
      <c r="D9" s="90">
        <v>3</v>
      </c>
      <c r="E9" s="61"/>
      <c r="F9" s="334"/>
      <c r="G9" s="335"/>
      <c r="H9" s="336"/>
      <c r="I9" s="61"/>
      <c r="J9" s="334"/>
      <c r="K9" s="335"/>
      <c r="L9" s="336"/>
      <c r="M9" s="8"/>
      <c r="N9" s="334"/>
      <c r="O9" s="335"/>
      <c r="P9" s="336"/>
      <c r="Q9" s="1"/>
      <c r="R9" s="1"/>
    </row>
    <row r="10" spans="1:18" ht="24" customHeight="1" x14ac:dyDescent="0.25">
      <c r="A10" s="62"/>
      <c r="B10" s="62"/>
      <c r="C10" s="62"/>
      <c r="D10" s="61"/>
      <c r="E10" s="61"/>
      <c r="F10" s="61"/>
      <c r="G10" s="61"/>
      <c r="H10" s="61"/>
      <c r="I10" s="61"/>
      <c r="J10" s="61"/>
      <c r="K10" s="61"/>
      <c r="L10" s="61"/>
      <c r="M10" s="61"/>
      <c r="N10" s="61"/>
      <c r="O10" s="61"/>
      <c r="P10" s="61"/>
      <c r="Q10" s="61"/>
      <c r="R10" s="1"/>
    </row>
    <row r="11" spans="1:18" ht="24" customHeight="1" x14ac:dyDescent="0.25">
      <c r="A11" s="62"/>
      <c r="B11" s="286" t="s">
        <v>11</v>
      </c>
      <c r="C11" s="287"/>
      <c r="D11" s="288"/>
      <c r="E11" s="61"/>
      <c r="F11" s="61"/>
      <c r="G11" s="61"/>
      <c r="H11" s="61"/>
      <c r="I11" s="61"/>
      <c r="J11" s="61"/>
      <c r="K11" s="61"/>
      <c r="L11" s="61"/>
      <c r="M11" s="61"/>
      <c r="N11" s="61"/>
      <c r="O11" s="61"/>
      <c r="P11" s="61"/>
      <c r="Q11" s="61"/>
      <c r="R11" s="1"/>
    </row>
    <row r="12" spans="1:18" ht="24" customHeight="1" x14ac:dyDescent="0.25">
      <c r="A12" s="62"/>
      <c r="B12" s="343"/>
      <c r="C12" s="344"/>
      <c r="D12" s="345"/>
      <c r="E12" s="61"/>
      <c r="F12" s="61"/>
      <c r="G12" s="61"/>
      <c r="H12" s="61"/>
      <c r="I12" s="61"/>
      <c r="J12" s="61"/>
      <c r="K12" s="61"/>
      <c r="L12" s="61"/>
      <c r="M12" s="61"/>
      <c r="N12" s="61"/>
      <c r="O12" s="61"/>
      <c r="P12" s="61"/>
      <c r="Q12" s="61"/>
      <c r="R12" s="1"/>
    </row>
    <row r="13" spans="1:18" ht="30" customHeight="1" thickBot="1" x14ac:dyDescent="0.25">
      <c r="B13" s="14"/>
      <c r="C13" s="15"/>
      <c r="D13" s="15"/>
      <c r="E13" s="15"/>
      <c r="F13" s="15"/>
      <c r="G13" s="15"/>
      <c r="H13" s="17"/>
      <c r="I13" s="17"/>
      <c r="J13" s="17"/>
      <c r="K13" s="17"/>
      <c r="L13" s="17"/>
      <c r="M13" s="8"/>
      <c r="N13" s="8"/>
      <c r="O13" s="8"/>
      <c r="P13" s="1"/>
      <c r="Q13" s="1"/>
      <c r="R13" s="1"/>
    </row>
    <row r="14" spans="1:18" ht="74" customHeight="1" thickBot="1" x14ac:dyDescent="0.25">
      <c r="B14" s="340" t="s">
        <v>157</v>
      </c>
      <c r="C14" s="341"/>
      <c r="D14" s="341"/>
      <c r="E14" s="341"/>
      <c r="F14" s="341"/>
      <c r="G14" s="341"/>
      <c r="H14" s="341"/>
      <c r="I14" s="341"/>
      <c r="J14" s="341"/>
      <c r="K14" s="341"/>
      <c r="L14" s="341"/>
      <c r="M14" s="341"/>
      <c r="N14" s="341"/>
      <c r="O14" s="342"/>
      <c r="P14" s="293" t="s">
        <v>13</v>
      </c>
      <c r="Q14" s="294"/>
      <c r="R14" s="295"/>
    </row>
    <row r="15" spans="1:18" ht="30" customHeight="1" thickBot="1" x14ac:dyDescent="0.25">
      <c r="B15" s="275" t="s">
        <v>14</v>
      </c>
      <c r="C15" s="337" t="s">
        <v>15</v>
      </c>
      <c r="D15" s="338"/>
      <c r="E15" s="338"/>
      <c r="F15" s="338"/>
      <c r="G15" s="338"/>
      <c r="H15" s="338"/>
      <c r="I15" s="338"/>
      <c r="J15" s="338"/>
      <c r="K15" s="338"/>
      <c r="L15" s="338"/>
      <c r="M15" s="338"/>
      <c r="N15" s="338"/>
      <c r="O15" s="339"/>
      <c r="P15" s="296"/>
      <c r="Q15" s="297"/>
      <c r="R15" s="298"/>
    </row>
    <row r="16" spans="1:18" ht="36" customHeight="1" thickBot="1" x14ac:dyDescent="0.25">
      <c r="B16" s="276"/>
      <c r="C16" s="94" t="s">
        <v>16</v>
      </c>
      <c r="D16" s="193" t="s">
        <v>17</v>
      </c>
      <c r="E16" s="193" t="s">
        <v>18</v>
      </c>
      <c r="F16" s="193" t="s">
        <v>19</v>
      </c>
      <c r="G16" s="193" t="s">
        <v>20</v>
      </c>
      <c r="H16" s="193" t="s">
        <v>21</v>
      </c>
      <c r="I16" s="193" t="s">
        <v>22</v>
      </c>
      <c r="J16" s="193" t="s">
        <v>23</v>
      </c>
      <c r="K16" s="193" t="s">
        <v>24</v>
      </c>
      <c r="L16" s="193" t="s">
        <v>25</v>
      </c>
      <c r="M16" s="193" t="s">
        <v>26</v>
      </c>
      <c r="N16" s="96" t="s">
        <v>27</v>
      </c>
      <c r="O16" s="194" t="s">
        <v>28</v>
      </c>
      <c r="P16" s="299"/>
      <c r="Q16" s="300"/>
      <c r="R16" s="301"/>
    </row>
    <row r="17" spans="2:18" ht="16" customHeight="1" thickBot="1" x14ac:dyDescent="0.25">
      <c r="B17" s="276"/>
      <c r="C17" s="112">
        <f>B12</f>
        <v>0</v>
      </c>
      <c r="D17" s="110"/>
      <c r="E17" s="110"/>
      <c r="F17" s="110"/>
      <c r="G17" s="113"/>
      <c r="H17" s="110"/>
      <c r="I17" s="110"/>
      <c r="J17" s="110"/>
      <c r="K17" s="110"/>
      <c r="L17" s="110"/>
      <c r="M17" s="110"/>
      <c r="N17" s="105"/>
      <c r="O17" s="101"/>
      <c r="P17" s="308" t="s">
        <v>29</v>
      </c>
      <c r="Q17" s="309"/>
      <c r="R17" s="310"/>
    </row>
    <row r="18" spans="2:18" ht="48" customHeight="1" thickBot="1" x14ac:dyDescent="0.25">
      <c r="B18" s="276"/>
      <c r="C18" s="214" t="s">
        <v>30</v>
      </c>
      <c r="D18" s="98">
        <f>SUM(D19:D24)</f>
        <v>0</v>
      </c>
      <c r="E18" s="98">
        <f t="shared" ref="E18:M18" si="0">SUM(E19:E24)</f>
        <v>0</v>
      </c>
      <c r="F18" s="98">
        <f t="shared" si="0"/>
        <v>0</v>
      </c>
      <c r="G18" s="98">
        <f t="shared" si="0"/>
        <v>0</v>
      </c>
      <c r="H18" s="98">
        <f t="shared" si="0"/>
        <v>0</v>
      </c>
      <c r="I18" s="98">
        <f t="shared" si="0"/>
        <v>0</v>
      </c>
      <c r="J18" s="98">
        <f t="shared" si="0"/>
        <v>0</v>
      </c>
      <c r="K18" s="98">
        <f t="shared" si="0"/>
        <v>0</v>
      </c>
      <c r="L18" s="98">
        <f t="shared" si="0"/>
        <v>0</v>
      </c>
      <c r="M18" s="98">
        <f t="shared" si="0"/>
        <v>0</v>
      </c>
      <c r="N18" s="106">
        <f>SUM(N19:N24)</f>
        <v>0</v>
      </c>
      <c r="O18" s="102" t="e">
        <f>N18/$N$29</f>
        <v>#DIV/0!</v>
      </c>
      <c r="P18" s="311"/>
      <c r="Q18" s="312"/>
      <c r="R18" s="313"/>
    </row>
    <row r="19" spans="2:18" ht="16" customHeight="1" x14ac:dyDescent="0.2">
      <c r="B19" s="276"/>
      <c r="C19" s="215" t="s">
        <v>31</v>
      </c>
      <c r="D19" s="111">
        <v>0</v>
      </c>
      <c r="E19" s="111">
        <v>0</v>
      </c>
      <c r="F19" s="111">
        <v>0</v>
      </c>
      <c r="G19" s="111">
        <v>0</v>
      </c>
      <c r="H19" s="111">
        <v>0</v>
      </c>
      <c r="I19" s="111">
        <v>0</v>
      </c>
      <c r="J19" s="111">
        <v>0</v>
      </c>
      <c r="K19" s="111">
        <v>0</v>
      </c>
      <c r="L19" s="111">
        <v>0</v>
      </c>
      <c r="M19" s="111">
        <v>0</v>
      </c>
      <c r="N19" s="107">
        <f t="shared" ref="N19:N20" si="1">SUM(D19:M19)</f>
        <v>0</v>
      </c>
      <c r="O19" s="218" t="e">
        <f t="shared" ref="O19:O23" si="2">N19/$N$29</f>
        <v>#DIV/0!</v>
      </c>
      <c r="P19" s="311"/>
      <c r="Q19" s="312"/>
      <c r="R19" s="313"/>
    </row>
    <row r="20" spans="2:18" ht="30" x14ac:dyDescent="0.2">
      <c r="B20" s="276"/>
      <c r="C20" s="217" t="s">
        <v>145</v>
      </c>
      <c r="D20" s="111">
        <v>0</v>
      </c>
      <c r="E20" s="111">
        <v>0</v>
      </c>
      <c r="F20" s="111">
        <v>0</v>
      </c>
      <c r="G20" s="111">
        <v>0</v>
      </c>
      <c r="H20" s="111">
        <v>0</v>
      </c>
      <c r="I20" s="111">
        <v>0</v>
      </c>
      <c r="J20" s="111">
        <v>0</v>
      </c>
      <c r="K20" s="111">
        <v>0</v>
      </c>
      <c r="L20" s="111">
        <v>0</v>
      </c>
      <c r="M20" s="111">
        <v>0</v>
      </c>
      <c r="N20" s="107">
        <f t="shared" si="1"/>
        <v>0</v>
      </c>
      <c r="O20" s="218" t="e">
        <f t="shared" si="2"/>
        <v>#DIV/0!</v>
      </c>
      <c r="P20" s="311"/>
      <c r="Q20" s="312"/>
      <c r="R20" s="313"/>
    </row>
    <row r="21" spans="2:18" ht="44" customHeight="1" x14ac:dyDescent="0.2">
      <c r="B21" s="276"/>
      <c r="C21" s="216" t="s">
        <v>33</v>
      </c>
      <c r="D21" s="111">
        <v>0</v>
      </c>
      <c r="E21" s="111">
        <v>0</v>
      </c>
      <c r="F21" s="111">
        <v>0</v>
      </c>
      <c r="G21" s="111">
        <v>0</v>
      </c>
      <c r="H21" s="111">
        <v>0</v>
      </c>
      <c r="I21" s="111">
        <v>0</v>
      </c>
      <c r="J21" s="111">
        <v>0</v>
      </c>
      <c r="K21" s="111">
        <v>0</v>
      </c>
      <c r="L21" s="111">
        <v>0</v>
      </c>
      <c r="M21" s="111">
        <v>0</v>
      </c>
      <c r="N21" s="107">
        <f t="shared" ref="N21:N24" si="3">SUM(D21:M21)</f>
        <v>0</v>
      </c>
      <c r="O21" s="218" t="e">
        <f t="shared" si="2"/>
        <v>#DIV/0!</v>
      </c>
      <c r="P21" s="311"/>
      <c r="Q21" s="312"/>
      <c r="R21" s="313"/>
    </row>
    <row r="22" spans="2:18" ht="44" customHeight="1" x14ac:dyDescent="0.2">
      <c r="B22" s="276"/>
      <c r="C22" s="216" t="s">
        <v>150</v>
      </c>
      <c r="D22" s="111">
        <v>0</v>
      </c>
      <c r="E22" s="111">
        <v>0</v>
      </c>
      <c r="F22" s="111">
        <v>0</v>
      </c>
      <c r="G22" s="111">
        <v>0</v>
      </c>
      <c r="H22" s="111">
        <v>0</v>
      </c>
      <c r="I22" s="111">
        <v>0</v>
      </c>
      <c r="J22" s="111">
        <v>0</v>
      </c>
      <c r="K22" s="111">
        <v>0</v>
      </c>
      <c r="L22" s="111">
        <v>0</v>
      </c>
      <c r="M22" s="111">
        <v>0</v>
      </c>
      <c r="N22" s="107">
        <f t="shared" si="3"/>
        <v>0</v>
      </c>
      <c r="O22" s="218" t="e">
        <f t="shared" si="2"/>
        <v>#DIV/0!</v>
      </c>
      <c r="P22" s="311"/>
      <c r="Q22" s="312"/>
      <c r="R22" s="313"/>
    </row>
    <row r="23" spans="2:18" ht="36" customHeight="1" x14ac:dyDescent="0.2">
      <c r="B23" s="276"/>
      <c r="C23" s="216" t="s">
        <v>149</v>
      </c>
      <c r="D23" s="111">
        <v>0</v>
      </c>
      <c r="E23" s="111">
        <v>0</v>
      </c>
      <c r="F23" s="111">
        <v>0</v>
      </c>
      <c r="G23" s="111">
        <v>0</v>
      </c>
      <c r="H23" s="111">
        <v>0</v>
      </c>
      <c r="I23" s="111">
        <v>0</v>
      </c>
      <c r="J23" s="111">
        <v>0</v>
      </c>
      <c r="K23" s="111">
        <v>0</v>
      </c>
      <c r="L23" s="111">
        <v>0</v>
      </c>
      <c r="M23" s="111">
        <v>0</v>
      </c>
      <c r="N23" s="107">
        <f t="shared" si="3"/>
        <v>0</v>
      </c>
      <c r="O23" s="218" t="e">
        <f t="shared" si="2"/>
        <v>#DIV/0!</v>
      </c>
      <c r="P23" s="311"/>
      <c r="Q23" s="312"/>
      <c r="R23" s="313"/>
    </row>
    <row r="24" spans="2:18" ht="44" customHeight="1" thickBot="1" x14ac:dyDescent="0.25">
      <c r="B24" s="276"/>
      <c r="C24" s="216" t="s">
        <v>148</v>
      </c>
      <c r="D24" s="111">
        <v>0</v>
      </c>
      <c r="E24" s="111">
        <v>0</v>
      </c>
      <c r="F24" s="111">
        <v>0</v>
      </c>
      <c r="G24" s="111">
        <v>0</v>
      </c>
      <c r="H24" s="111">
        <v>0</v>
      </c>
      <c r="I24" s="111">
        <v>0</v>
      </c>
      <c r="J24" s="111">
        <v>0</v>
      </c>
      <c r="K24" s="111">
        <v>0</v>
      </c>
      <c r="L24" s="111">
        <v>0</v>
      </c>
      <c r="M24" s="111">
        <v>0</v>
      </c>
      <c r="N24" s="107">
        <f t="shared" si="3"/>
        <v>0</v>
      </c>
      <c r="O24" s="218" t="e">
        <f>N24/$N$29</f>
        <v>#DIV/0!</v>
      </c>
      <c r="P24" s="311"/>
      <c r="Q24" s="312"/>
      <c r="R24" s="313"/>
    </row>
    <row r="25" spans="2:18" ht="16" customHeight="1" thickBot="1" x14ac:dyDescent="0.25">
      <c r="B25" s="276"/>
      <c r="C25" s="202" t="s">
        <v>37</v>
      </c>
      <c r="D25" s="98">
        <f>SUM(D26:D28)</f>
        <v>0</v>
      </c>
      <c r="E25" s="98">
        <f t="shared" ref="E25:M25" si="4">SUM(E26:E28)</f>
        <v>0</v>
      </c>
      <c r="F25" s="98">
        <f t="shared" si="4"/>
        <v>0</v>
      </c>
      <c r="G25" s="98">
        <f t="shared" si="4"/>
        <v>0</v>
      </c>
      <c r="H25" s="98">
        <f t="shared" si="4"/>
        <v>0</v>
      </c>
      <c r="I25" s="98">
        <f t="shared" si="4"/>
        <v>0</v>
      </c>
      <c r="J25" s="98">
        <f t="shared" si="4"/>
        <v>0</v>
      </c>
      <c r="K25" s="98">
        <f t="shared" si="4"/>
        <v>0</v>
      </c>
      <c r="L25" s="98">
        <f t="shared" si="4"/>
        <v>0</v>
      </c>
      <c r="M25" s="98">
        <f t="shared" si="4"/>
        <v>0</v>
      </c>
      <c r="N25" s="106">
        <f>SUM(N26:N28)</f>
        <v>0</v>
      </c>
      <c r="O25" s="102" t="e">
        <f>N25/$N$29</f>
        <v>#DIV/0!</v>
      </c>
      <c r="P25" s="311"/>
      <c r="Q25" s="312"/>
      <c r="R25" s="313"/>
    </row>
    <row r="26" spans="2:18" ht="78" customHeight="1" x14ac:dyDescent="0.2">
      <c r="B26" s="276"/>
      <c r="C26" s="207" t="s">
        <v>146</v>
      </c>
      <c r="D26" s="111">
        <v>0</v>
      </c>
      <c r="E26" s="111">
        <v>0</v>
      </c>
      <c r="F26" s="111">
        <v>0</v>
      </c>
      <c r="G26" s="111">
        <v>0</v>
      </c>
      <c r="H26" s="111">
        <v>0</v>
      </c>
      <c r="I26" s="111">
        <v>0</v>
      </c>
      <c r="J26" s="111">
        <v>0</v>
      </c>
      <c r="K26" s="111">
        <v>0</v>
      </c>
      <c r="L26" s="111">
        <v>0</v>
      </c>
      <c r="M26" s="111">
        <v>0</v>
      </c>
      <c r="N26" s="107">
        <f>SUM(D26:M26)</f>
        <v>0</v>
      </c>
      <c r="O26" s="218" t="e">
        <f>N26/$N$29</f>
        <v>#DIV/0!</v>
      </c>
      <c r="P26" s="311"/>
      <c r="Q26" s="312"/>
      <c r="R26" s="313"/>
    </row>
    <row r="27" spans="2:18" ht="60" customHeight="1" x14ac:dyDescent="0.2">
      <c r="B27" s="276"/>
      <c r="C27" s="207" t="s">
        <v>39</v>
      </c>
      <c r="D27" s="111">
        <v>0</v>
      </c>
      <c r="E27" s="111">
        <v>0</v>
      </c>
      <c r="F27" s="111">
        <v>0</v>
      </c>
      <c r="G27" s="111">
        <v>0</v>
      </c>
      <c r="H27" s="111">
        <v>0</v>
      </c>
      <c r="I27" s="111">
        <v>0</v>
      </c>
      <c r="J27" s="111">
        <v>0</v>
      </c>
      <c r="K27" s="111">
        <v>0</v>
      </c>
      <c r="L27" s="111">
        <v>0</v>
      </c>
      <c r="M27" s="111">
        <v>0</v>
      </c>
      <c r="N27" s="107">
        <f>SUM(D27:M27)</f>
        <v>0</v>
      </c>
      <c r="O27" s="218" t="e">
        <f>N27/$N$26</f>
        <v>#DIV/0!</v>
      </c>
      <c r="P27" s="311"/>
      <c r="Q27" s="312"/>
      <c r="R27" s="313"/>
    </row>
    <row r="28" spans="2:18" ht="42" customHeight="1" thickBot="1" x14ac:dyDescent="0.25">
      <c r="B28" s="276"/>
      <c r="C28" s="203" t="s">
        <v>147</v>
      </c>
      <c r="D28" s="111">
        <v>0</v>
      </c>
      <c r="E28" s="111">
        <v>0</v>
      </c>
      <c r="F28" s="111">
        <v>0</v>
      </c>
      <c r="G28" s="111">
        <v>0</v>
      </c>
      <c r="H28" s="111">
        <v>0</v>
      </c>
      <c r="I28" s="111">
        <v>0</v>
      </c>
      <c r="J28" s="111">
        <v>0</v>
      </c>
      <c r="K28" s="111">
        <v>0</v>
      </c>
      <c r="L28" s="111">
        <v>0</v>
      </c>
      <c r="M28" s="111">
        <v>0</v>
      </c>
      <c r="N28" s="107">
        <f>SUM(D28:M28)</f>
        <v>0</v>
      </c>
      <c r="O28" s="218" t="e">
        <f>N28/$N$29</f>
        <v>#DIV/0!</v>
      </c>
      <c r="P28" s="311"/>
      <c r="Q28" s="312"/>
      <c r="R28" s="313"/>
    </row>
    <row r="29" spans="2:18" ht="30" customHeight="1" thickBot="1" x14ac:dyDescent="0.25">
      <c r="B29" s="277"/>
      <c r="C29" s="210" t="s">
        <v>41</v>
      </c>
      <c r="D29" s="106">
        <f>SUM(D18,D25)</f>
        <v>0</v>
      </c>
      <c r="E29" s="106">
        <f t="shared" ref="E29:M29" si="5">SUM(E18,E25)</f>
        <v>0</v>
      </c>
      <c r="F29" s="106">
        <f t="shared" si="5"/>
        <v>0</v>
      </c>
      <c r="G29" s="106">
        <f t="shared" si="5"/>
        <v>0</v>
      </c>
      <c r="H29" s="106">
        <f t="shared" si="5"/>
        <v>0</v>
      </c>
      <c r="I29" s="106">
        <f t="shared" si="5"/>
        <v>0</v>
      </c>
      <c r="J29" s="106">
        <f t="shared" si="5"/>
        <v>0</v>
      </c>
      <c r="K29" s="106">
        <f t="shared" si="5"/>
        <v>0</v>
      </c>
      <c r="L29" s="106">
        <f t="shared" si="5"/>
        <v>0</v>
      </c>
      <c r="M29" s="106">
        <f t="shared" si="5"/>
        <v>0</v>
      </c>
      <c r="N29" s="108">
        <f>IF(SUM(D29:M29)=SUM(N18,N25),SUM(D29:M29),"ERREUR !")</f>
        <v>0</v>
      </c>
      <c r="O29" s="104" t="e">
        <f>IF(SUM(D30:M30)=SUM(O18,O25),SUM(D30:M30),"ERREUR !")</f>
        <v>#DIV/0!</v>
      </c>
      <c r="P29" s="311"/>
      <c r="Q29" s="312"/>
      <c r="R29" s="313"/>
    </row>
    <row r="30" spans="2:18" ht="32" customHeight="1" thickBot="1" x14ac:dyDescent="0.25">
      <c r="B30" s="277"/>
      <c r="C30" s="211" t="s">
        <v>42</v>
      </c>
      <c r="D30" s="115" t="e">
        <f>D29/$N$29</f>
        <v>#DIV/0!</v>
      </c>
      <c r="E30" s="115" t="e">
        <f t="shared" ref="E30:M30" si="6">E29/$N$29</f>
        <v>#DIV/0!</v>
      </c>
      <c r="F30" s="115" t="e">
        <f t="shared" si="6"/>
        <v>#DIV/0!</v>
      </c>
      <c r="G30" s="115" t="e">
        <f t="shared" si="6"/>
        <v>#DIV/0!</v>
      </c>
      <c r="H30" s="115" t="e">
        <f t="shared" si="6"/>
        <v>#DIV/0!</v>
      </c>
      <c r="I30" s="115" t="e">
        <f t="shared" si="6"/>
        <v>#DIV/0!</v>
      </c>
      <c r="J30" s="115" t="e">
        <f t="shared" si="6"/>
        <v>#DIV/0!</v>
      </c>
      <c r="K30" s="115" t="e">
        <f t="shared" si="6"/>
        <v>#DIV/0!</v>
      </c>
      <c r="L30" s="115" t="e">
        <f t="shared" si="6"/>
        <v>#DIV/0!</v>
      </c>
      <c r="M30" s="115" t="e">
        <f t="shared" si="6"/>
        <v>#DIV/0!</v>
      </c>
      <c r="N30" s="109" t="e">
        <f>SUM(D30:M30)</f>
        <v>#DIV/0!</v>
      </c>
      <c r="O30" s="100"/>
      <c r="P30" s="311"/>
      <c r="Q30" s="312"/>
      <c r="R30" s="313"/>
    </row>
    <row r="31" spans="2:18" ht="30" customHeight="1" thickBot="1" x14ac:dyDescent="0.25">
      <c r="B31" s="276"/>
      <c r="C31" s="265" t="s">
        <v>43</v>
      </c>
      <c r="D31" s="266"/>
      <c r="E31" s="266"/>
      <c r="F31" s="266"/>
      <c r="G31" s="266"/>
      <c r="H31" s="266"/>
      <c r="I31" s="266"/>
      <c r="J31" s="266"/>
      <c r="K31" s="266"/>
      <c r="L31" s="266"/>
      <c r="M31" s="266"/>
      <c r="N31" s="266"/>
      <c r="O31" s="267"/>
      <c r="P31" s="311"/>
      <c r="Q31" s="312"/>
      <c r="R31" s="313"/>
    </row>
    <row r="32" spans="2:18" ht="36" customHeight="1" thickBot="1" x14ac:dyDescent="0.25">
      <c r="B32" s="276"/>
      <c r="C32" s="116" t="s">
        <v>44</v>
      </c>
      <c r="D32" s="96" t="str">
        <f t="shared" ref="D32:M32" si="7">D16</f>
        <v>Nom de l'entreprise  Membre #1</v>
      </c>
      <c r="E32" s="96" t="str">
        <f t="shared" si="7"/>
        <v>Nom de l'entreprise  Membre #2</v>
      </c>
      <c r="F32" s="96" t="str">
        <f t="shared" si="7"/>
        <v>Nom de l'entreprise  Membre #3</v>
      </c>
      <c r="G32" s="96" t="str">
        <f t="shared" si="7"/>
        <v>Nom de l'entreprise  Membre #4</v>
      </c>
      <c r="H32" s="96" t="str">
        <f t="shared" si="7"/>
        <v>Nom de l'entreprise  Membre #5</v>
      </c>
      <c r="I32" s="96" t="str">
        <f t="shared" si="7"/>
        <v>Nom de l'entreprise  Membre #6</v>
      </c>
      <c r="J32" s="96" t="str">
        <f t="shared" si="7"/>
        <v>Nom de l'entreprise  Membre #7</v>
      </c>
      <c r="K32" s="96" t="str">
        <f t="shared" si="7"/>
        <v>Nom de l'entreprise  Membre #8</v>
      </c>
      <c r="L32" s="96" t="str">
        <f t="shared" si="7"/>
        <v>Nom de l'entreprise  Membre #9</v>
      </c>
      <c r="M32" s="117" t="str">
        <f t="shared" si="7"/>
        <v>Nom de l'entreprise  Membre #10</v>
      </c>
      <c r="N32" s="96" t="s">
        <v>45</v>
      </c>
      <c r="O32" s="96" t="s">
        <v>28</v>
      </c>
      <c r="P32" s="311"/>
      <c r="Q32" s="312"/>
      <c r="R32" s="313"/>
    </row>
    <row r="33" spans="1:54" ht="16" customHeight="1" thickBot="1" x14ac:dyDescent="0.25">
      <c r="B33" s="276"/>
      <c r="C33" s="137" t="s">
        <v>46</v>
      </c>
      <c r="D33" s="133">
        <f>SUM(D34:D34)</f>
        <v>0</v>
      </c>
      <c r="E33" s="133">
        <f t="shared" ref="E33:M33" si="8">SUM(E34:E34)</f>
        <v>0</v>
      </c>
      <c r="F33" s="133">
        <f t="shared" si="8"/>
        <v>0</v>
      </c>
      <c r="G33" s="133">
        <f t="shared" si="8"/>
        <v>0</v>
      </c>
      <c r="H33" s="133">
        <f t="shared" si="8"/>
        <v>0</v>
      </c>
      <c r="I33" s="133">
        <f t="shared" si="8"/>
        <v>0</v>
      </c>
      <c r="J33" s="133">
        <f t="shared" si="8"/>
        <v>0</v>
      </c>
      <c r="K33" s="133">
        <f t="shared" si="8"/>
        <v>0</v>
      </c>
      <c r="L33" s="133">
        <f t="shared" si="8"/>
        <v>0</v>
      </c>
      <c r="M33" s="133">
        <f t="shared" si="8"/>
        <v>0</v>
      </c>
      <c r="N33" s="129">
        <f t="shared" ref="N33:O33" si="9">SUM(N34:N34)</f>
        <v>0</v>
      </c>
      <c r="O33" s="119" t="e">
        <f t="shared" si="9"/>
        <v>#DIV/0!</v>
      </c>
      <c r="P33" s="311"/>
      <c r="Q33" s="312"/>
      <c r="R33" s="313"/>
    </row>
    <row r="34" spans="1:54" ht="32" customHeight="1" thickBot="1" x14ac:dyDescent="0.25">
      <c r="B34" s="276"/>
      <c r="C34" s="138" t="s">
        <v>47</v>
      </c>
      <c r="D34" s="223">
        <f>IF(AND($B$12="Pratiques d'affaires écoresponsables (PAE)",(SUM((D$19*0.75)+(IF(D$20*0.75&gt;=1500,1500,D$20*0.75))+(IF(D$21&gt;=(0.15*$N$29),(0.15*0.75*$N$29),(D$21*0.75)))+(IF(D$22&gt;=(0.5*$N$29),(0.5*0.75*$N$29),(D$22*0.75)))+(IF(D$23*0.75&gt;=5000,5000,D$23*0.75))+(IF(D$24&gt;=(0.1*$N$29),(0.1*0.75*$N$29),(D$24*0.75)))))&gt;=30000),30000,(IF(AND($B$12="Technologies propres (TP)",(SUM((D$19*0.75)+(IF(D$20*0.75&gt;=1500,1500,D$20*0.75))+(IF(D$21&gt;=(0.15*$N$29),(0.15*0.75*$N$29),(D$21*0.75)))+(IF(D$22&gt;=(0.5*$N$29),(0.5*0.75*$N$29),(D$22*0.75)))+(IF(D$23*0.75&gt;=5000,5000,D$23*0.75))+(IF(D$24&gt;=(0.1*$N$29),(0.1*0.75*$N$29),(D$24*0.75)))))&gt;=50000),50000,(SUM((D$19*0.75)+(IF(D$20*0.75&gt;=1500,1500,D$20*0.75))+(IF(D$21&gt;=(0.15*$N$29),(0.15*0.75*$N$29),(D$21*0.75)))+(IF(D$22&gt;=(0.5*$N$29),(0.5*0.75*$N$29),(D$22*0.75)))+(IF(D$23*0.75&gt;=5000,5000,D$23*0.75))+(IF(D$24&gt;=(0.1*$N$29),(0.1*0.75*$N$29),(D$24*0.75))))))))</f>
        <v>0</v>
      </c>
      <c r="E34" s="223">
        <f t="shared" ref="E34:M34" si="10">IF(AND($B$12="Pratiques d'affaires écoresponsables (PAE)",(SUM((E$19*0.75)+(IF(E$20*0.75&gt;=1500,1500,E$20*0.75))+(IF(E$21&gt;=(0.15*$N$29),(0.15*0.75*$N$29),(E$21*0.75)))+(IF(E$22&gt;=(0.5*$N$29),(0.5*0.75*$N$29),(E$22*0.75)))+(IF(E$23*0.75&gt;=5000,5000,E$23*0.75))+(IF(E$24&gt;=(0.1*$N$29),(0.1*0.75*$N$29),(E$24*0.75)))))&gt;=30000),30000,(IF(AND($B$12="Technologies propres (TP)",(SUM((E$19*0.75)+(IF(E$20*0.75&gt;=1500,1500,E$20*0.75))+(IF(E$21&gt;=(0.15*$N$29),(0.15*0.75*$N$29),(E$21*0.75)))+(IF(E$22&gt;=(0.5*$N$29),(0.5*0.75*$N$29),(E$22*0.75)))+(IF(E$23*0.75&gt;=5000,5000,E$23*0.75))+(IF(E$24&gt;=(0.1*$N$29),(0.1*0.75*$N$29),(E$24*0.75)))))&gt;=50000),50000,(SUM((E$19*0.75)+(IF(E$20*0.75&gt;=1500,1500,E$20*0.75))+(IF(E$21&gt;=(0.15*$N$29),(0.15*0.75*$N$29),(E$21*0.75)))+(IF(E$22&gt;=(0.5*$N$29),(0.5*0.75*$N$29),(E$22*0.75)))+(IF(E$23*0.75&gt;=5000,5000,E$23*0.75))+(IF(E$24&gt;=(0.1*$N$29),(0.1*0.75*$N$29),(E$24*0.75))))))))</f>
        <v>0</v>
      </c>
      <c r="F34" s="223">
        <f t="shared" si="10"/>
        <v>0</v>
      </c>
      <c r="G34" s="223">
        <f t="shared" si="10"/>
        <v>0</v>
      </c>
      <c r="H34" s="223">
        <f t="shared" si="10"/>
        <v>0</v>
      </c>
      <c r="I34" s="223">
        <f t="shared" si="10"/>
        <v>0</v>
      </c>
      <c r="J34" s="223">
        <f t="shared" si="10"/>
        <v>0</v>
      </c>
      <c r="K34" s="223">
        <f t="shared" si="10"/>
        <v>0</v>
      </c>
      <c r="L34" s="223">
        <f t="shared" si="10"/>
        <v>0</v>
      </c>
      <c r="M34" s="223">
        <f t="shared" si="10"/>
        <v>0</v>
      </c>
      <c r="N34" s="107">
        <f>SUM(D34:M34)</f>
        <v>0</v>
      </c>
      <c r="O34" s="200" t="e">
        <f>N34/$N$29</f>
        <v>#DIV/0!</v>
      </c>
      <c r="P34" s="311"/>
      <c r="Q34" s="312"/>
      <c r="R34" s="313"/>
    </row>
    <row r="35" spans="1:54" ht="15" customHeight="1" thickBot="1" x14ac:dyDescent="0.25">
      <c r="B35" s="276"/>
      <c r="C35" s="137" t="s">
        <v>48</v>
      </c>
      <c r="D35" s="118">
        <f>D36+D37</f>
        <v>0</v>
      </c>
      <c r="E35" s="118">
        <f t="shared" ref="E35:M35" si="11">E36+E37</f>
        <v>0</v>
      </c>
      <c r="F35" s="118">
        <f t="shared" si="11"/>
        <v>0</v>
      </c>
      <c r="G35" s="118">
        <f t="shared" si="11"/>
        <v>0</v>
      </c>
      <c r="H35" s="118">
        <f t="shared" si="11"/>
        <v>0</v>
      </c>
      <c r="I35" s="118">
        <f t="shared" si="11"/>
        <v>0</v>
      </c>
      <c r="J35" s="118">
        <f t="shared" si="11"/>
        <v>0</v>
      </c>
      <c r="K35" s="118">
        <f t="shared" si="11"/>
        <v>0</v>
      </c>
      <c r="L35" s="118">
        <f t="shared" si="11"/>
        <v>0</v>
      </c>
      <c r="M35" s="118">
        <f t="shared" si="11"/>
        <v>0</v>
      </c>
      <c r="N35" s="129">
        <f>SUM(N36:N37)</f>
        <v>0</v>
      </c>
      <c r="O35" s="119" t="e">
        <f>SUM(O36:O37)</f>
        <v>#DIV/0!</v>
      </c>
      <c r="P35" s="311"/>
      <c r="Q35" s="312"/>
      <c r="R35" s="313"/>
    </row>
    <row r="36" spans="1:54" ht="16" customHeight="1" x14ac:dyDescent="0.2">
      <c r="B36" s="276"/>
      <c r="C36" s="139" t="s">
        <v>49</v>
      </c>
      <c r="D36" s="99">
        <f>IF((SUM(IF(D$26*0.75&gt;($N$29*0.1),($N$29*0.1*0.75),D$26*0.75)+(IF(D$27*0.75&gt;(D$26*0.1),(D$26*0.1*0.75),D$27*0.75))))&gt;=25000,25000,(SUM(IF(D$26*0.75&gt;($N$29*0.1),($N$29*0.1*0.75),D$26*0.75)+(IF(D$27*0.75&gt;(D$26*0.1),(D$26*0.1*0.75),D$27*0.75)))))</f>
        <v>0</v>
      </c>
      <c r="E36" s="99">
        <f t="shared" ref="E36:M36" si="12">IF((SUM(IF(E$26*0.75&gt;($N$29*0.1),($N$29*0.1*0.75),E$26*0.75)+(IF(E$27*0.75&gt;(E$26*0.1),(E$26*0.1*0.75),E$27*0.75))))&gt;=25000,25000,(SUM(IF(E$26*0.75&gt;($N$29*0.1),($N$29*0.1*0.75),E$26*0.75)+(IF(E$27*0.75&gt;(E$26*0.1),(E$26*0.1*0.75),E$27*0.75)))))</f>
        <v>0</v>
      </c>
      <c r="F36" s="99">
        <f t="shared" si="12"/>
        <v>0</v>
      </c>
      <c r="G36" s="99">
        <f t="shared" si="12"/>
        <v>0</v>
      </c>
      <c r="H36" s="99">
        <f t="shared" si="12"/>
        <v>0</v>
      </c>
      <c r="I36" s="99">
        <f t="shared" si="12"/>
        <v>0</v>
      </c>
      <c r="J36" s="99">
        <f t="shared" si="12"/>
        <v>0</v>
      </c>
      <c r="K36" s="99">
        <f t="shared" si="12"/>
        <v>0</v>
      </c>
      <c r="L36" s="99">
        <f t="shared" si="12"/>
        <v>0</v>
      </c>
      <c r="M36" s="99">
        <f t="shared" si="12"/>
        <v>0</v>
      </c>
      <c r="N36" s="107">
        <f>SUM(D36:M36)</f>
        <v>0</v>
      </c>
      <c r="O36" s="103" t="e">
        <f>N36/$N$29</f>
        <v>#DIV/0!</v>
      </c>
      <c r="P36" s="311"/>
      <c r="Q36" s="312"/>
      <c r="R36" s="313"/>
    </row>
    <row r="37" spans="1:54" ht="17" thickBot="1" x14ac:dyDescent="0.25">
      <c r="B37" s="276"/>
      <c r="C37" s="140" t="s">
        <v>50</v>
      </c>
      <c r="D37" s="99">
        <f>IF((D28*0.75&gt;10000),10000,(IF(D28*0.75&gt;($N$29*0.1),($N$29*0.1*0.75),(D28*0.75))))</f>
        <v>0</v>
      </c>
      <c r="E37" s="99">
        <f t="shared" ref="E37:M37" si="13">IF((E28*0.75&gt;10000),10000,(IF(E28*0.75&gt;($N$29*0.1),($N$29*0.1*0.75),(E28*0.75))))</f>
        <v>0</v>
      </c>
      <c r="F37" s="99">
        <f t="shared" si="13"/>
        <v>0</v>
      </c>
      <c r="G37" s="99">
        <f t="shared" si="13"/>
        <v>0</v>
      </c>
      <c r="H37" s="99">
        <f t="shared" si="13"/>
        <v>0</v>
      </c>
      <c r="I37" s="99">
        <f t="shared" si="13"/>
        <v>0</v>
      </c>
      <c r="J37" s="99">
        <f t="shared" si="13"/>
        <v>0</v>
      </c>
      <c r="K37" s="99">
        <f t="shared" si="13"/>
        <v>0</v>
      </c>
      <c r="L37" s="99">
        <f t="shared" si="13"/>
        <v>0</v>
      </c>
      <c r="M37" s="99">
        <f t="shared" si="13"/>
        <v>0</v>
      </c>
      <c r="N37" s="107">
        <f>SUM(D37:M37)</f>
        <v>0</v>
      </c>
      <c r="O37" s="103" t="e">
        <f>N37/$N$29</f>
        <v>#DIV/0!</v>
      </c>
      <c r="P37" s="311"/>
      <c r="Q37" s="312"/>
      <c r="R37" s="313"/>
      <c r="S37" s="70"/>
    </row>
    <row r="38" spans="1:54" ht="17" thickBot="1" x14ac:dyDescent="0.25">
      <c r="B38" s="276"/>
      <c r="C38" s="137" t="s">
        <v>51</v>
      </c>
      <c r="D38" s="134">
        <f>SUM(D39:D41)</f>
        <v>0</v>
      </c>
      <c r="E38" s="134">
        <f t="shared" ref="E38:M38" si="14">SUM(E39:E41)</f>
        <v>0</v>
      </c>
      <c r="F38" s="134">
        <f t="shared" si="14"/>
        <v>0</v>
      </c>
      <c r="G38" s="134">
        <f t="shared" si="14"/>
        <v>0</v>
      </c>
      <c r="H38" s="134">
        <f t="shared" si="14"/>
        <v>0</v>
      </c>
      <c r="I38" s="134">
        <f t="shared" si="14"/>
        <v>0</v>
      </c>
      <c r="J38" s="134">
        <f t="shared" si="14"/>
        <v>0</v>
      </c>
      <c r="K38" s="134">
        <f t="shared" si="14"/>
        <v>0</v>
      </c>
      <c r="L38" s="134">
        <f t="shared" si="14"/>
        <v>0</v>
      </c>
      <c r="M38" s="134">
        <f t="shared" si="14"/>
        <v>0</v>
      </c>
      <c r="N38" s="130">
        <f>SUM(N39:N41)</f>
        <v>0</v>
      </c>
      <c r="O38" s="120" t="e">
        <f>SUM(O39:O41)</f>
        <v>#DIV/0!</v>
      </c>
      <c r="P38" s="311"/>
      <c r="Q38" s="312"/>
      <c r="R38" s="313"/>
      <c r="S38" s="70" t="s">
        <v>52</v>
      </c>
    </row>
    <row r="39" spans="1:54" ht="50" customHeight="1" thickBot="1" x14ac:dyDescent="0.25">
      <c r="B39" s="276"/>
      <c r="C39" s="195" t="s">
        <v>53</v>
      </c>
      <c r="D39" s="127">
        <v>0</v>
      </c>
      <c r="E39" s="127">
        <v>0</v>
      </c>
      <c r="F39" s="127">
        <v>0</v>
      </c>
      <c r="G39" s="127">
        <v>0</v>
      </c>
      <c r="H39" s="127">
        <v>0</v>
      </c>
      <c r="I39" s="127">
        <v>0</v>
      </c>
      <c r="J39" s="127">
        <v>0</v>
      </c>
      <c r="K39" s="127">
        <v>0</v>
      </c>
      <c r="L39" s="127">
        <v>0</v>
      </c>
      <c r="M39" s="127">
        <v>0</v>
      </c>
      <c r="N39" s="131">
        <f>SUM(D39:M39)</f>
        <v>0</v>
      </c>
      <c r="O39" s="121" t="e">
        <f>N39/$N$29</f>
        <v>#DIV/0!</v>
      </c>
      <c r="P39" s="311"/>
      <c r="Q39" s="312"/>
      <c r="R39" s="313"/>
    </row>
    <row r="40" spans="1:54" ht="46" thickBot="1" x14ac:dyDescent="0.25">
      <c r="B40" s="276"/>
      <c r="C40" s="195" t="s">
        <v>53</v>
      </c>
      <c r="D40" s="127">
        <v>0</v>
      </c>
      <c r="E40" s="127">
        <v>0</v>
      </c>
      <c r="F40" s="127">
        <v>0</v>
      </c>
      <c r="G40" s="127">
        <v>0</v>
      </c>
      <c r="H40" s="127">
        <v>0</v>
      </c>
      <c r="I40" s="127">
        <v>0</v>
      </c>
      <c r="J40" s="127">
        <v>0</v>
      </c>
      <c r="K40" s="127">
        <v>0</v>
      </c>
      <c r="L40" s="127">
        <v>0</v>
      </c>
      <c r="M40" s="127">
        <v>0</v>
      </c>
      <c r="N40" s="131">
        <f>SUM(D40:M40)</f>
        <v>0</v>
      </c>
      <c r="O40" s="121" t="e">
        <f t="shared" ref="O40:O41" si="15">N40/$N$29</f>
        <v>#DIV/0!</v>
      </c>
      <c r="P40" s="311"/>
      <c r="Q40" s="312"/>
      <c r="R40" s="313"/>
    </row>
    <row r="41" spans="1:54" ht="46" thickBot="1" x14ac:dyDescent="0.25">
      <c r="B41" s="276"/>
      <c r="C41" s="195" t="s">
        <v>53</v>
      </c>
      <c r="D41" s="127">
        <v>0</v>
      </c>
      <c r="E41" s="127">
        <v>0</v>
      </c>
      <c r="F41" s="127">
        <v>0</v>
      </c>
      <c r="G41" s="127">
        <v>0</v>
      </c>
      <c r="H41" s="127">
        <v>0</v>
      </c>
      <c r="I41" s="127">
        <v>0</v>
      </c>
      <c r="J41" s="127">
        <v>0</v>
      </c>
      <c r="K41" s="127">
        <v>0</v>
      </c>
      <c r="L41" s="127">
        <v>0</v>
      </c>
      <c r="M41" s="127">
        <v>0</v>
      </c>
      <c r="N41" s="131">
        <f>SUM(D41:M41)</f>
        <v>0</v>
      </c>
      <c r="O41" s="121" t="e">
        <f t="shared" si="15"/>
        <v>#DIV/0!</v>
      </c>
      <c r="P41" s="311"/>
      <c r="Q41" s="312"/>
      <c r="R41" s="313"/>
    </row>
    <row r="42" spans="1:54" ht="50" customHeight="1" thickBot="1" x14ac:dyDescent="0.25">
      <c r="B42" s="276"/>
      <c r="C42" s="141" t="s">
        <v>159</v>
      </c>
      <c r="D42" s="135">
        <f t="shared" ref="D42" si="16">D33+D35-D38</f>
        <v>0</v>
      </c>
      <c r="E42" s="135">
        <f t="shared" ref="E42:M42" si="17">E33+E35-E38</f>
        <v>0</v>
      </c>
      <c r="F42" s="135">
        <f t="shared" si="17"/>
        <v>0</v>
      </c>
      <c r="G42" s="135">
        <f t="shared" si="17"/>
        <v>0</v>
      </c>
      <c r="H42" s="135">
        <f t="shared" si="17"/>
        <v>0</v>
      </c>
      <c r="I42" s="135">
        <f t="shared" si="17"/>
        <v>0</v>
      </c>
      <c r="J42" s="135">
        <f t="shared" si="17"/>
        <v>0</v>
      </c>
      <c r="K42" s="135">
        <f t="shared" si="17"/>
        <v>0</v>
      </c>
      <c r="L42" s="135">
        <f t="shared" si="17"/>
        <v>0</v>
      </c>
      <c r="M42" s="135">
        <f t="shared" si="17"/>
        <v>0</v>
      </c>
      <c r="N42" s="132">
        <f>SUM(D42:M42)</f>
        <v>0</v>
      </c>
      <c r="O42" s="122" t="e">
        <f>N42/$N$29</f>
        <v>#DIV/0!</v>
      </c>
      <c r="P42" s="311"/>
      <c r="Q42" s="312"/>
      <c r="R42" s="313"/>
    </row>
    <row r="43" spans="1:54" ht="17" thickBot="1" x14ac:dyDescent="0.25">
      <c r="B43" s="276"/>
      <c r="C43" s="142" t="s">
        <v>55</v>
      </c>
      <c r="D43" s="178">
        <f>D42+D38</f>
        <v>0</v>
      </c>
      <c r="E43" s="178">
        <f t="shared" ref="E43:M43" si="18">E42+E38</f>
        <v>0</v>
      </c>
      <c r="F43" s="178">
        <f t="shared" si="18"/>
        <v>0</v>
      </c>
      <c r="G43" s="178">
        <f t="shared" si="18"/>
        <v>0</v>
      </c>
      <c r="H43" s="178">
        <f t="shared" si="18"/>
        <v>0</v>
      </c>
      <c r="I43" s="178">
        <f t="shared" si="18"/>
        <v>0</v>
      </c>
      <c r="J43" s="178">
        <f t="shared" si="18"/>
        <v>0</v>
      </c>
      <c r="K43" s="178">
        <f t="shared" si="18"/>
        <v>0</v>
      </c>
      <c r="L43" s="178">
        <f t="shared" si="18"/>
        <v>0</v>
      </c>
      <c r="M43" s="178">
        <f t="shared" si="18"/>
        <v>0</v>
      </c>
      <c r="N43" s="179">
        <f>N42+N38</f>
        <v>0</v>
      </c>
      <c r="O43" s="180" t="e">
        <f>O42+O38</f>
        <v>#DIV/0!</v>
      </c>
      <c r="P43" s="314"/>
      <c r="Q43" s="315"/>
      <c r="R43" s="316"/>
    </row>
    <row r="44" spans="1:54" s="78" customFormat="1" ht="16" customHeight="1" thickBot="1" x14ac:dyDescent="0.25">
      <c r="A44" s="1"/>
      <c r="B44" s="276"/>
      <c r="C44" s="224"/>
      <c r="D44" s="224"/>
      <c r="E44" s="224"/>
      <c r="F44" s="224"/>
      <c r="G44" s="224"/>
      <c r="H44" s="224"/>
      <c r="I44" s="224"/>
      <c r="J44" s="224"/>
      <c r="K44" s="224"/>
      <c r="L44" s="224"/>
      <c r="M44" s="224"/>
      <c r="N44" s="225"/>
      <c r="O44" s="226"/>
      <c r="P44" s="317" t="s">
        <v>56</v>
      </c>
      <c r="Q44" s="317" t="s">
        <v>158</v>
      </c>
      <c r="R44" s="317" t="s">
        <v>58</v>
      </c>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6" customHeight="1" thickBot="1" x14ac:dyDescent="0.25">
      <c r="B45" s="276"/>
      <c r="C45" s="123" t="s">
        <v>59</v>
      </c>
      <c r="D45" s="125">
        <f>SUM(D46:D48)</f>
        <v>0</v>
      </c>
      <c r="E45" s="125">
        <f t="shared" ref="E45:M45" si="19">SUM(E46:E48)</f>
        <v>0</v>
      </c>
      <c r="F45" s="125">
        <f t="shared" si="19"/>
        <v>0</v>
      </c>
      <c r="G45" s="125">
        <f t="shared" si="19"/>
        <v>0</v>
      </c>
      <c r="H45" s="125">
        <f t="shared" si="19"/>
        <v>0</v>
      </c>
      <c r="I45" s="125">
        <f t="shared" si="19"/>
        <v>0</v>
      </c>
      <c r="J45" s="125">
        <f t="shared" si="19"/>
        <v>0</v>
      </c>
      <c r="K45" s="125">
        <f t="shared" si="19"/>
        <v>0</v>
      </c>
      <c r="L45" s="125">
        <f t="shared" si="19"/>
        <v>0</v>
      </c>
      <c r="M45" s="143">
        <f t="shared" si="19"/>
        <v>0</v>
      </c>
      <c r="N45" s="177">
        <f>SUM(N46:N48)</f>
        <v>0</v>
      </c>
      <c r="O45" s="189" t="e">
        <f>SUM(O46:O48)</f>
        <v>#DIV/0!</v>
      </c>
      <c r="P45" s="331"/>
      <c r="Q45" s="318"/>
      <c r="R45" s="318"/>
    </row>
    <row r="46" spans="1:54" ht="50" customHeight="1" thickBot="1" x14ac:dyDescent="0.25">
      <c r="B46" s="276"/>
      <c r="C46" s="195" t="s">
        <v>60</v>
      </c>
      <c r="D46" s="126">
        <v>0</v>
      </c>
      <c r="E46" s="126">
        <v>0</v>
      </c>
      <c r="F46" s="126">
        <v>0</v>
      </c>
      <c r="G46" s="126">
        <v>0</v>
      </c>
      <c r="H46" s="126">
        <v>0</v>
      </c>
      <c r="I46" s="126">
        <v>0</v>
      </c>
      <c r="J46" s="126">
        <v>0</v>
      </c>
      <c r="K46" s="126">
        <v>0</v>
      </c>
      <c r="L46" s="126">
        <v>0</v>
      </c>
      <c r="M46" s="144">
        <v>0</v>
      </c>
      <c r="N46" s="145">
        <f t="shared" ref="N46" si="20">SUM(D46:M46)</f>
        <v>0</v>
      </c>
      <c r="O46" s="121" t="e">
        <f>N46/$N$29</f>
        <v>#DIV/0!</v>
      </c>
      <c r="P46" s="331"/>
      <c r="Q46" s="318"/>
      <c r="R46" s="318"/>
    </row>
    <row r="47" spans="1:54" ht="52" customHeight="1" thickBot="1" x14ac:dyDescent="0.25">
      <c r="B47" s="277"/>
      <c r="C47" s="205" t="s">
        <v>60</v>
      </c>
      <c r="D47" s="204">
        <v>0</v>
      </c>
      <c r="E47" s="127">
        <v>0</v>
      </c>
      <c r="F47" s="127">
        <v>0</v>
      </c>
      <c r="G47" s="127">
        <v>0</v>
      </c>
      <c r="H47" s="127">
        <v>0</v>
      </c>
      <c r="I47" s="127">
        <v>0</v>
      </c>
      <c r="J47" s="127">
        <v>0</v>
      </c>
      <c r="K47" s="127">
        <v>0</v>
      </c>
      <c r="L47" s="127">
        <v>0</v>
      </c>
      <c r="M47" s="136">
        <v>0</v>
      </c>
      <c r="N47" s="145">
        <f t="shared" ref="N47:N48" si="21">SUM(D47:M47)</f>
        <v>0</v>
      </c>
      <c r="O47" s="121" t="e">
        <f t="shared" ref="O47:O48" si="22">N47/$N$29</f>
        <v>#DIV/0!</v>
      </c>
      <c r="P47" s="332"/>
      <c r="Q47" s="319"/>
      <c r="R47" s="319"/>
    </row>
    <row r="48" spans="1:54" ht="55" customHeight="1" thickBot="1" x14ac:dyDescent="0.25">
      <c r="B48" s="277"/>
      <c r="C48" s="206" t="s">
        <v>60</v>
      </c>
      <c r="D48" s="204">
        <v>0</v>
      </c>
      <c r="E48" s="127">
        <v>0</v>
      </c>
      <c r="F48" s="127">
        <v>0</v>
      </c>
      <c r="G48" s="127">
        <v>0</v>
      </c>
      <c r="H48" s="127">
        <v>0</v>
      </c>
      <c r="I48" s="127">
        <v>0</v>
      </c>
      <c r="J48" s="127">
        <v>0</v>
      </c>
      <c r="K48" s="127">
        <v>0</v>
      </c>
      <c r="L48" s="127">
        <v>0</v>
      </c>
      <c r="M48" s="136">
        <v>0</v>
      </c>
      <c r="N48" s="145">
        <f t="shared" si="21"/>
        <v>0</v>
      </c>
      <c r="O48" s="121" t="e">
        <f t="shared" si="22"/>
        <v>#DIV/0!</v>
      </c>
      <c r="P48" s="302">
        <f>$N$29</f>
        <v>0</v>
      </c>
      <c r="Q48" s="289">
        <f>$N$42</f>
        <v>0</v>
      </c>
      <c r="R48" s="305" t="e">
        <f>$O$42</f>
        <v>#DIV/0!</v>
      </c>
    </row>
    <row r="49" spans="2:18" ht="30" customHeight="1" thickBot="1" x14ac:dyDescent="0.25">
      <c r="B49" s="276"/>
      <c r="C49" s="124" t="s">
        <v>61</v>
      </c>
      <c r="D49" s="128">
        <f>D29-D43-D45</f>
        <v>0</v>
      </c>
      <c r="E49" s="128">
        <f t="shared" ref="E49:M49" si="23">E29-E43-E45</f>
        <v>0</v>
      </c>
      <c r="F49" s="128">
        <f t="shared" si="23"/>
        <v>0</v>
      </c>
      <c r="G49" s="128">
        <f t="shared" si="23"/>
        <v>0</v>
      </c>
      <c r="H49" s="128">
        <f t="shared" si="23"/>
        <v>0</v>
      </c>
      <c r="I49" s="128">
        <f t="shared" si="23"/>
        <v>0</v>
      </c>
      <c r="J49" s="128">
        <f t="shared" si="23"/>
        <v>0</v>
      </c>
      <c r="K49" s="128">
        <f t="shared" si="23"/>
        <v>0</v>
      </c>
      <c r="L49" s="128">
        <f t="shared" si="23"/>
        <v>0</v>
      </c>
      <c r="M49" s="227">
        <f t="shared" si="23"/>
        <v>0</v>
      </c>
      <c r="N49" s="146">
        <f>SUM(D49:M49)</f>
        <v>0</v>
      </c>
      <c r="O49" s="120" t="e">
        <f>N49/$N$29</f>
        <v>#DIV/0!</v>
      </c>
      <c r="P49" s="303"/>
      <c r="Q49" s="306"/>
      <c r="R49" s="306"/>
    </row>
    <row r="50" spans="2:18" ht="17" thickBot="1" x14ac:dyDescent="0.25">
      <c r="B50" s="278"/>
      <c r="C50" s="196" t="s">
        <v>62</v>
      </c>
      <c r="D50" s="181">
        <f>D45+D49</f>
        <v>0</v>
      </c>
      <c r="E50" s="181">
        <f t="shared" ref="E50:K50" si="24">E45+E49</f>
        <v>0</v>
      </c>
      <c r="F50" s="181">
        <f t="shared" si="24"/>
        <v>0</v>
      </c>
      <c r="G50" s="181">
        <f t="shared" si="24"/>
        <v>0</v>
      </c>
      <c r="H50" s="181">
        <f t="shared" si="24"/>
        <v>0</v>
      </c>
      <c r="I50" s="181">
        <f t="shared" si="24"/>
        <v>0</v>
      </c>
      <c r="J50" s="181">
        <f t="shared" si="24"/>
        <v>0</v>
      </c>
      <c r="K50" s="181">
        <f t="shared" si="24"/>
        <v>0</v>
      </c>
      <c r="L50" s="181">
        <f>L45+L49</f>
        <v>0</v>
      </c>
      <c r="M50" s="228">
        <f t="shared" ref="M50" si="25">M45+M49</f>
        <v>0</v>
      </c>
      <c r="N50" s="182">
        <f>N49+N45</f>
        <v>0</v>
      </c>
      <c r="O50" s="180" t="e">
        <f>O49+O45</f>
        <v>#DIV/0!</v>
      </c>
      <c r="P50" s="304"/>
      <c r="Q50" s="307"/>
      <c r="R50" s="307"/>
    </row>
    <row r="51" spans="2:18" ht="30" customHeight="1" thickBot="1" x14ac:dyDescent="0.25">
      <c r="B51" s="1"/>
      <c r="C51" s="1"/>
      <c r="D51" s="1"/>
      <c r="E51" s="1"/>
      <c r="F51" s="1"/>
      <c r="G51" s="1"/>
      <c r="H51" s="1"/>
      <c r="I51" s="1"/>
      <c r="J51" s="1"/>
      <c r="K51" s="1"/>
      <c r="L51" s="1"/>
      <c r="M51" s="1"/>
      <c r="N51" s="1"/>
      <c r="O51" s="1"/>
      <c r="P51" s="1"/>
      <c r="Q51" s="1"/>
      <c r="R51" s="1"/>
    </row>
    <row r="52" spans="2:18" ht="70" customHeight="1" thickBot="1" x14ac:dyDescent="0.25">
      <c r="B52" s="273" t="s">
        <v>151</v>
      </c>
      <c r="C52" s="274"/>
      <c r="D52" s="274"/>
      <c r="E52" s="274"/>
      <c r="F52" s="274"/>
      <c r="G52" s="274"/>
      <c r="H52" s="274"/>
      <c r="I52" s="274"/>
      <c r="J52" s="274"/>
      <c r="K52" s="274"/>
      <c r="L52" s="274"/>
      <c r="M52" s="274"/>
      <c r="N52" s="274"/>
      <c r="O52" s="274"/>
      <c r="P52" s="320" t="s">
        <v>13</v>
      </c>
      <c r="Q52" s="321"/>
      <c r="R52" s="322"/>
    </row>
    <row r="53" spans="2:18" ht="30" customHeight="1" thickBot="1" x14ac:dyDescent="0.25">
      <c r="B53" s="258" t="s">
        <v>64</v>
      </c>
      <c r="C53" s="262" t="s">
        <v>15</v>
      </c>
      <c r="D53" s="263"/>
      <c r="E53" s="263"/>
      <c r="F53" s="263"/>
      <c r="G53" s="263"/>
      <c r="H53" s="263"/>
      <c r="I53" s="263"/>
      <c r="J53" s="263"/>
      <c r="K53" s="263"/>
      <c r="L53" s="263"/>
      <c r="M53" s="263"/>
      <c r="N53" s="263"/>
      <c r="O53" s="263"/>
      <c r="P53" s="323"/>
      <c r="Q53" s="324"/>
      <c r="R53" s="325"/>
    </row>
    <row r="54" spans="2:18" ht="45" customHeight="1" thickBot="1" x14ac:dyDescent="0.25">
      <c r="B54" s="259"/>
      <c r="C54" s="194" t="s">
        <v>16</v>
      </c>
      <c r="D54" s="212" t="str">
        <f t="shared" ref="D54:M54" si="26">D16</f>
        <v>Nom de l'entreprise  Membre #1</v>
      </c>
      <c r="E54" s="197" t="str">
        <f t="shared" si="26"/>
        <v>Nom de l'entreprise  Membre #2</v>
      </c>
      <c r="F54" s="198" t="str">
        <f t="shared" si="26"/>
        <v>Nom de l'entreprise  Membre #3</v>
      </c>
      <c r="G54" s="197" t="str">
        <f t="shared" si="26"/>
        <v>Nom de l'entreprise  Membre #4</v>
      </c>
      <c r="H54" s="197" t="str">
        <f t="shared" si="26"/>
        <v>Nom de l'entreprise  Membre #5</v>
      </c>
      <c r="I54" s="197" t="str">
        <f t="shared" si="26"/>
        <v>Nom de l'entreprise  Membre #6</v>
      </c>
      <c r="J54" s="197" t="str">
        <f t="shared" si="26"/>
        <v>Nom de l'entreprise  Membre #7</v>
      </c>
      <c r="K54" s="197" t="str">
        <f t="shared" si="26"/>
        <v>Nom de l'entreprise  Membre #8</v>
      </c>
      <c r="L54" s="197" t="str">
        <f t="shared" si="26"/>
        <v>Nom de l'entreprise  Membre #9</v>
      </c>
      <c r="M54" s="199" t="str">
        <f t="shared" si="26"/>
        <v>Nom de l'entreprise  Membre #10</v>
      </c>
      <c r="N54" s="197" t="s">
        <v>27</v>
      </c>
      <c r="O54" s="194" t="s">
        <v>28</v>
      </c>
      <c r="P54" s="326"/>
      <c r="Q54" s="326"/>
      <c r="R54" s="327"/>
    </row>
    <row r="55" spans="2:18" ht="16" customHeight="1" x14ac:dyDescent="0.2">
      <c r="B55" s="259"/>
      <c r="C55" s="213">
        <f>B12</f>
        <v>0</v>
      </c>
      <c r="D55" s="153"/>
      <c r="E55" s="153"/>
      <c r="F55" s="153"/>
      <c r="G55" s="153"/>
      <c r="H55" s="153"/>
      <c r="I55" s="153"/>
      <c r="J55" s="153"/>
      <c r="K55" s="153"/>
      <c r="L55" s="153"/>
      <c r="M55" s="153"/>
      <c r="N55" s="148"/>
      <c r="O55" s="148"/>
      <c r="P55" s="409" t="s">
        <v>65</v>
      </c>
      <c r="Q55" s="410"/>
      <c r="R55" s="411"/>
    </row>
    <row r="56" spans="2:18" ht="44" customHeight="1" thickBot="1" x14ac:dyDescent="0.25">
      <c r="B56" s="259"/>
      <c r="C56" s="214" t="s">
        <v>30</v>
      </c>
      <c r="D56" s="149">
        <f>SUM(D57:D62)</f>
        <v>0</v>
      </c>
      <c r="E56" s="149">
        <f t="shared" ref="E56:M56" si="27">SUM(E57:E62)</f>
        <v>0</v>
      </c>
      <c r="F56" s="149">
        <f t="shared" si="27"/>
        <v>0</v>
      </c>
      <c r="G56" s="149">
        <f t="shared" si="27"/>
        <v>0</v>
      </c>
      <c r="H56" s="149">
        <f t="shared" si="27"/>
        <v>0</v>
      </c>
      <c r="I56" s="149">
        <f t="shared" si="27"/>
        <v>0</v>
      </c>
      <c r="J56" s="149">
        <f t="shared" si="27"/>
        <v>0</v>
      </c>
      <c r="K56" s="149">
        <f t="shared" si="27"/>
        <v>0</v>
      </c>
      <c r="L56" s="149">
        <f t="shared" si="27"/>
        <v>0</v>
      </c>
      <c r="M56" s="149">
        <f t="shared" si="27"/>
        <v>0</v>
      </c>
      <c r="N56" s="149">
        <f>SUM(N57:N62)</f>
        <v>0</v>
      </c>
      <c r="O56" s="152" t="e">
        <f>N56/$N$67</f>
        <v>#DIV/0!</v>
      </c>
      <c r="P56" s="412"/>
      <c r="Q56" s="413"/>
      <c r="R56" s="414"/>
    </row>
    <row r="57" spans="2:18" ht="15" customHeight="1" x14ac:dyDescent="0.2">
      <c r="B57" s="259"/>
      <c r="C57" s="215" t="s">
        <v>31</v>
      </c>
      <c r="D57" s="111">
        <v>0</v>
      </c>
      <c r="E57" s="111">
        <v>0</v>
      </c>
      <c r="F57" s="111">
        <v>0</v>
      </c>
      <c r="G57" s="111">
        <v>0</v>
      </c>
      <c r="H57" s="111">
        <v>0</v>
      </c>
      <c r="I57" s="111">
        <v>0</v>
      </c>
      <c r="J57" s="111">
        <v>0</v>
      </c>
      <c r="K57" s="111">
        <v>0</v>
      </c>
      <c r="L57" s="111">
        <v>0</v>
      </c>
      <c r="M57" s="111">
        <v>0</v>
      </c>
      <c r="N57" s="99">
        <f>SUM(D57:M57)</f>
        <v>0</v>
      </c>
      <c r="O57" s="218" t="e">
        <f t="shared" ref="O57:O66" si="28">N57/$N$67</f>
        <v>#DIV/0!</v>
      </c>
      <c r="P57" s="412"/>
      <c r="Q57" s="413"/>
      <c r="R57" s="414"/>
    </row>
    <row r="58" spans="2:18" ht="40" customHeight="1" x14ac:dyDescent="0.2">
      <c r="B58" s="259"/>
      <c r="C58" s="217" t="s">
        <v>145</v>
      </c>
      <c r="D58" s="111">
        <v>0</v>
      </c>
      <c r="E58" s="111">
        <v>0</v>
      </c>
      <c r="F58" s="111">
        <v>0</v>
      </c>
      <c r="G58" s="111">
        <v>0</v>
      </c>
      <c r="H58" s="111">
        <v>0</v>
      </c>
      <c r="I58" s="111">
        <v>0</v>
      </c>
      <c r="J58" s="111">
        <v>0</v>
      </c>
      <c r="K58" s="111">
        <v>0</v>
      </c>
      <c r="L58" s="111">
        <v>0</v>
      </c>
      <c r="M58" s="111">
        <v>0</v>
      </c>
      <c r="N58" s="99">
        <f>SUM(D58:M58)</f>
        <v>0</v>
      </c>
      <c r="O58" s="218" t="e">
        <f t="shared" si="28"/>
        <v>#DIV/0!</v>
      </c>
      <c r="P58" s="412"/>
      <c r="Q58" s="413"/>
      <c r="R58" s="414"/>
    </row>
    <row r="59" spans="2:18" ht="30" x14ac:dyDescent="0.2">
      <c r="B59" s="259"/>
      <c r="C59" s="216" t="s">
        <v>33</v>
      </c>
      <c r="D59" s="111">
        <v>0</v>
      </c>
      <c r="E59" s="111">
        <v>0</v>
      </c>
      <c r="F59" s="111">
        <v>0</v>
      </c>
      <c r="G59" s="111">
        <v>0</v>
      </c>
      <c r="H59" s="111">
        <v>0</v>
      </c>
      <c r="I59" s="111">
        <v>0</v>
      </c>
      <c r="J59" s="111">
        <v>0</v>
      </c>
      <c r="K59" s="111">
        <v>0</v>
      </c>
      <c r="L59" s="111">
        <v>0</v>
      </c>
      <c r="M59" s="111">
        <v>0</v>
      </c>
      <c r="N59" s="99">
        <f>SUM(D59:M59)</f>
        <v>0</v>
      </c>
      <c r="O59" s="218" t="e">
        <f t="shared" si="28"/>
        <v>#DIV/0!</v>
      </c>
      <c r="P59" s="412"/>
      <c r="Q59" s="413"/>
      <c r="R59" s="414"/>
    </row>
    <row r="60" spans="2:18" ht="45" x14ac:dyDescent="0.2">
      <c r="B60" s="259"/>
      <c r="C60" s="216" t="s">
        <v>152</v>
      </c>
      <c r="D60" s="111">
        <v>0</v>
      </c>
      <c r="E60" s="111">
        <v>0</v>
      </c>
      <c r="F60" s="111">
        <v>0</v>
      </c>
      <c r="G60" s="111">
        <v>0</v>
      </c>
      <c r="H60" s="111">
        <v>0</v>
      </c>
      <c r="I60" s="111">
        <v>0</v>
      </c>
      <c r="J60" s="111">
        <v>0</v>
      </c>
      <c r="K60" s="111">
        <v>0</v>
      </c>
      <c r="L60" s="111">
        <v>0</v>
      </c>
      <c r="M60" s="111">
        <v>0</v>
      </c>
      <c r="N60" s="99">
        <f>SUM(D60:M60)</f>
        <v>0</v>
      </c>
      <c r="O60" s="218" t="e">
        <f t="shared" si="28"/>
        <v>#DIV/0!</v>
      </c>
      <c r="P60" s="412"/>
      <c r="Q60" s="413"/>
      <c r="R60" s="414"/>
    </row>
    <row r="61" spans="2:18" ht="30" x14ac:dyDescent="0.2">
      <c r="B61" s="259"/>
      <c r="C61" s="216" t="s">
        <v>35</v>
      </c>
      <c r="D61" s="111">
        <v>0</v>
      </c>
      <c r="E61" s="111">
        <v>0</v>
      </c>
      <c r="F61" s="111">
        <v>0</v>
      </c>
      <c r="G61" s="111">
        <v>0</v>
      </c>
      <c r="H61" s="111">
        <v>0</v>
      </c>
      <c r="I61" s="111">
        <v>0</v>
      </c>
      <c r="J61" s="111">
        <v>0</v>
      </c>
      <c r="K61" s="111">
        <v>0</v>
      </c>
      <c r="L61" s="111">
        <v>0</v>
      </c>
      <c r="M61" s="111">
        <v>0</v>
      </c>
      <c r="N61" s="99">
        <f t="shared" ref="N61:N62" si="29">SUM(D61:M61)</f>
        <v>0</v>
      </c>
      <c r="O61" s="218" t="e">
        <f t="shared" si="28"/>
        <v>#DIV/0!</v>
      </c>
      <c r="P61" s="412"/>
      <c r="Q61" s="413"/>
      <c r="R61" s="414"/>
    </row>
    <row r="62" spans="2:18" ht="46" thickBot="1" x14ac:dyDescent="0.25">
      <c r="B62" s="259"/>
      <c r="C62" s="216" t="s">
        <v>148</v>
      </c>
      <c r="D62" s="111">
        <v>0</v>
      </c>
      <c r="E62" s="111">
        <v>0</v>
      </c>
      <c r="F62" s="111">
        <v>0</v>
      </c>
      <c r="G62" s="111">
        <v>0</v>
      </c>
      <c r="H62" s="111">
        <v>0</v>
      </c>
      <c r="I62" s="111">
        <v>0</v>
      </c>
      <c r="J62" s="111">
        <v>0</v>
      </c>
      <c r="K62" s="111">
        <v>0</v>
      </c>
      <c r="L62" s="111">
        <v>0</v>
      </c>
      <c r="M62" s="111">
        <v>0</v>
      </c>
      <c r="N62" s="99">
        <f t="shared" si="29"/>
        <v>0</v>
      </c>
      <c r="O62" s="218" t="e">
        <f t="shared" si="28"/>
        <v>#DIV/0!</v>
      </c>
      <c r="P62" s="412"/>
      <c r="Q62" s="413"/>
      <c r="R62" s="414"/>
    </row>
    <row r="63" spans="2:18" ht="17" thickBot="1" x14ac:dyDescent="0.25">
      <c r="B63" s="259"/>
      <c r="C63" s="202" t="s">
        <v>37</v>
      </c>
      <c r="D63" s="408">
        <f>SUM(D64:D66)</f>
        <v>0</v>
      </c>
      <c r="E63" s="408">
        <f t="shared" ref="E63:M63" si="30">SUM(E64:E66)</f>
        <v>0</v>
      </c>
      <c r="F63" s="408">
        <f t="shared" si="30"/>
        <v>0</v>
      </c>
      <c r="G63" s="408">
        <f t="shared" si="30"/>
        <v>0</v>
      </c>
      <c r="H63" s="408">
        <f t="shared" si="30"/>
        <v>0</v>
      </c>
      <c r="I63" s="408">
        <f t="shared" si="30"/>
        <v>0</v>
      </c>
      <c r="J63" s="408">
        <f t="shared" si="30"/>
        <v>0</v>
      </c>
      <c r="K63" s="408">
        <f t="shared" si="30"/>
        <v>0</v>
      </c>
      <c r="L63" s="408">
        <f t="shared" si="30"/>
        <v>0</v>
      </c>
      <c r="M63" s="408">
        <f t="shared" si="30"/>
        <v>0</v>
      </c>
      <c r="N63" s="149">
        <f>SUM(N64:N66)</f>
        <v>0</v>
      </c>
      <c r="O63" s="152" t="e">
        <f t="shared" si="28"/>
        <v>#DIV/0!</v>
      </c>
      <c r="P63" s="412"/>
      <c r="Q63" s="413"/>
      <c r="R63" s="414"/>
    </row>
    <row r="64" spans="2:18" ht="75" x14ac:dyDescent="0.2">
      <c r="B64" s="259"/>
      <c r="C64" s="418" t="s">
        <v>146</v>
      </c>
      <c r="D64" s="111">
        <v>0</v>
      </c>
      <c r="E64" s="111">
        <v>0</v>
      </c>
      <c r="F64" s="111">
        <v>0</v>
      </c>
      <c r="G64" s="111">
        <v>0</v>
      </c>
      <c r="H64" s="111">
        <v>0</v>
      </c>
      <c r="I64" s="111">
        <v>0</v>
      </c>
      <c r="J64" s="111">
        <v>0</v>
      </c>
      <c r="K64" s="111">
        <v>0</v>
      </c>
      <c r="L64" s="111">
        <v>0</v>
      </c>
      <c r="M64" s="111">
        <v>0</v>
      </c>
      <c r="N64" s="99">
        <f>SUM(D64:M64)</f>
        <v>0</v>
      </c>
      <c r="O64" s="218" t="e">
        <f t="shared" si="28"/>
        <v>#DIV/0!</v>
      </c>
      <c r="P64" s="412"/>
      <c r="Q64" s="413"/>
      <c r="R64" s="414"/>
    </row>
    <row r="65" spans="1:54" ht="45" x14ac:dyDescent="0.2">
      <c r="B65" s="259"/>
      <c r="C65" s="418" t="s">
        <v>66</v>
      </c>
      <c r="D65" s="111">
        <v>0</v>
      </c>
      <c r="E65" s="111">
        <v>0</v>
      </c>
      <c r="F65" s="111">
        <v>0</v>
      </c>
      <c r="G65" s="111">
        <v>0</v>
      </c>
      <c r="H65" s="111">
        <v>0</v>
      </c>
      <c r="I65" s="111">
        <v>0</v>
      </c>
      <c r="J65" s="111">
        <v>0</v>
      </c>
      <c r="K65" s="111">
        <v>0</v>
      </c>
      <c r="L65" s="111">
        <v>0</v>
      </c>
      <c r="M65" s="111">
        <v>0</v>
      </c>
      <c r="N65" s="99">
        <f>SUM(D65:M65)</f>
        <v>0</v>
      </c>
      <c r="O65" s="218" t="e">
        <f>N65/$N$64</f>
        <v>#DIV/0!</v>
      </c>
      <c r="P65" s="412"/>
      <c r="Q65" s="413"/>
      <c r="R65" s="414"/>
    </row>
    <row r="66" spans="1:54" ht="46" thickBot="1" x14ac:dyDescent="0.25">
      <c r="B66" s="259"/>
      <c r="C66" s="419" t="s">
        <v>147</v>
      </c>
      <c r="D66" s="111">
        <v>0</v>
      </c>
      <c r="E66" s="111">
        <v>0</v>
      </c>
      <c r="F66" s="111">
        <v>0</v>
      </c>
      <c r="G66" s="111">
        <v>0</v>
      </c>
      <c r="H66" s="111">
        <v>0</v>
      </c>
      <c r="I66" s="111">
        <v>0</v>
      </c>
      <c r="J66" s="111">
        <v>0</v>
      </c>
      <c r="K66" s="111">
        <v>0</v>
      </c>
      <c r="L66" s="111">
        <v>0</v>
      </c>
      <c r="M66" s="111">
        <v>0</v>
      </c>
      <c r="N66" s="99">
        <f>SUM(D66:M66)</f>
        <v>0</v>
      </c>
      <c r="O66" s="218" t="e">
        <f t="shared" si="28"/>
        <v>#DIV/0!</v>
      </c>
      <c r="P66" s="412"/>
      <c r="Q66" s="413"/>
      <c r="R66" s="414"/>
    </row>
    <row r="67" spans="1:54" customFormat="1" ht="31" customHeight="1" thickBot="1" x14ac:dyDescent="0.25">
      <c r="A67" s="1"/>
      <c r="B67" s="259"/>
      <c r="C67" s="209" t="s">
        <v>67</v>
      </c>
      <c r="D67" s="208">
        <f>SUM(D56,D63)</f>
        <v>0</v>
      </c>
      <c r="E67" s="208">
        <f t="shared" ref="E67:M67" si="31">SUM(E56,E63)</f>
        <v>0</v>
      </c>
      <c r="F67" s="208">
        <f t="shared" si="31"/>
        <v>0</v>
      </c>
      <c r="G67" s="208">
        <f t="shared" si="31"/>
        <v>0</v>
      </c>
      <c r="H67" s="208">
        <f t="shared" si="31"/>
        <v>0</v>
      </c>
      <c r="I67" s="208">
        <f t="shared" si="31"/>
        <v>0</v>
      </c>
      <c r="J67" s="208">
        <f t="shared" si="31"/>
        <v>0</v>
      </c>
      <c r="K67" s="208">
        <f t="shared" si="31"/>
        <v>0</v>
      </c>
      <c r="L67" s="208">
        <f t="shared" si="31"/>
        <v>0</v>
      </c>
      <c r="M67" s="208">
        <f t="shared" si="31"/>
        <v>0</v>
      </c>
      <c r="N67" s="150">
        <f>IF(SUM(D67:M67)=SUM(N56,N63),SUM(D67:M67),"ERREUR !")</f>
        <v>0</v>
      </c>
      <c r="O67" s="104" t="e">
        <f>IF(SUM(D68:M68)=SUM(O56,O63),SUM(D68:M68),"ERREUR !")</f>
        <v>#DIV/0!</v>
      </c>
      <c r="P67" s="412"/>
      <c r="Q67" s="413"/>
      <c r="R67" s="414"/>
      <c r="S67" s="78"/>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customFormat="1" ht="17" thickBot="1" x14ac:dyDescent="0.25">
      <c r="A68" s="1"/>
      <c r="B68" s="259"/>
      <c r="C68" s="155" t="s">
        <v>68</v>
      </c>
      <c r="D68" s="154" t="e">
        <f>D67/$N$67</f>
        <v>#DIV/0!</v>
      </c>
      <c r="E68" s="154" t="e">
        <f t="shared" ref="E68:M68" si="32">E67/$N$67</f>
        <v>#DIV/0!</v>
      </c>
      <c r="F68" s="154" t="e">
        <f t="shared" si="32"/>
        <v>#DIV/0!</v>
      </c>
      <c r="G68" s="154" t="e">
        <f t="shared" si="32"/>
        <v>#DIV/0!</v>
      </c>
      <c r="H68" s="154" t="e">
        <f t="shared" si="32"/>
        <v>#DIV/0!</v>
      </c>
      <c r="I68" s="154" t="e">
        <f t="shared" si="32"/>
        <v>#DIV/0!</v>
      </c>
      <c r="J68" s="154" t="e">
        <f t="shared" si="32"/>
        <v>#DIV/0!</v>
      </c>
      <c r="K68" s="154" t="e">
        <f t="shared" si="32"/>
        <v>#DIV/0!</v>
      </c>
      <c r="L68" s="154" t="e">
        <f t="shared" si="32"/>
        <v>#DIV/0!</v>
      </c>
      <c r="M68" s="154" t="e">
        <f t="shared" si="32"/>
        <v>#DIV/0!</v>
      </c>
      <c r="N68" s="151" t="e">
        <f>SUM(D68:M68)</f>
        <v>#DIV/0!</v>
      </c>
      <c r="O68" s="151"/>
      <c r="P68" s="412"/>
      <c r="Q68" s="413"/>
      <c r="R68" s="414"/>
      <c r="S68" s="78"/>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customFormat="1" ht="30" customHeight="1" thickBot="1" x14ac:dyDescent="0.25">
      <c r="A69" s="1"/>
      <c r="B69" s="260"/>
      <c r="C69" s="264" t="s">
        <v>43</v>
      </c>
      <c r="D69" s="264"/>
      <c r="E69" s="264"/>
      <c r="F69" s="264"/>
      <c r="G69" s="264"/>
      <c r="H69" s="264"/>
      <c r="I69" s="264"/>
      <c r="J69" s="264"/>
      <c r="K69" s="264"/>
      <c r="L69" s="264"/>
      <c r="M69" s="264"/>
      <c r="N69" s="264"/>
      <c r="O69" s="264"/>
      <c r="P69" s="412"/>
      <c r="Q69" s="413"/>
      <c r="R69" s="414"/>
      <c r="S69" s="78"/>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customFormat="1" ht="36" customHeight="1" thickBot="1" x14ac:dyDescent="0.25">
      <c r="A70" s="1"/>
      <c r="B70" s="259"/>
      <c r="C70" s="147" t="s">
        <v>44</v>
      </c>
      <c r="D70" s="147" t="s">
        <v>69</v>
      </c>
      <c r="E70" s="147" t="s">
        <v>70</v>
      </c>
      <c r="F70" s="147" t="s">
        <v>71</v>
      </c>
      <c r="G70" s="147" t="s">
        <v>72</v>
      </c>
      <c r="H70" s="147" t="s">
        <v>73</v>
      </c>
      <c r="I70" s="147" t="s">
        <v>74</v>
      </c>
      <c r="J70" s="147" t="s">
        <v>75</v>
      </c>
      <c r="K70" s="147" t="s">
        <v>76</v>
      </c>
      <c r="L70" s="147" t="s">
        <v>77</v>
      </c>
      <c r="M70" s="147" t="s">
        <v>78</v>
      </c>
      <c r="N70" s="147" t="s">
        <v>45</v>
      </c>
      <c r="O70" s="194" t="s">
        <v>79</v>
      </c>
      <c r="P70" s="412"/>
      <c r="Q70" s="413"/>
      <c r="R70" s="414"/>
      <c r="S70" s="78"/>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customFormat="1" ht="18" customHeight="1" thickBot="1" x14ac:dyDescent="0.25">
      <c r="A71" s="1"/>
      <c r="B71" s="260"/>
      <c r="C71" s="229" t="s">
        <v>46</v>
      </c>
      <c r="D71" s="230">
        <f>SUM(D72:D72)</f>
        <v>0</v>
      </c>
      <c r="E71" s="230">
        <f t="shared" ref="E71:M71" si="33">SUM(E72:E72)</f>
        <v>0</v>
      </c>
      <c r="F71" s="230">
        <f t="shared" si="33"/>
        <v>0</v>
      </c>
      <c r="G71" s="230">
        <f t="shared" si="33"/>
        <v>0</v>
      </c>
      <c r="H71" s="230">
        <f t="shared" si="33"/>
        <v>0</v>
      </c>
      <c r="I71" s="230">
        <f t="shared" si="33"/>
        <v>0</v>
      </c>
      <c r="J71" s="230">
        <f t="shared" si="33"/>
        <v>0</v>
      </c>
      <c r="K71" s="230">
        <f t="shared" si="33"/>
        <v>0</v>
      </c>
      <c r="L71" s="230">
        <f t="shared" si="33"/>
        <v>0</v>
      </c>
      <c r="M71" s="230">
        <f t="shared" si="33"/>
        <v>0</v>
      </c>
      <c r="N71" s="162">
        <f>SUM(N72:N72)</f>
        <v>0</v>
      </c>
      <c r="O71" s="231" t="e">
        <f>N71/$N$67</f>
        <v>#DIV/0!</v>
      </c>
      <c r="P71" s="412"/>
      <c r="Q71" s="413"/>
      <c r="R71" s="414"/>
      <c r="S71" s="78"/>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customFormat="1" ht="34" customHeight="1" thickBot="1" x14ac:dyDescent="0.25">
      <c r="A72" s="1"/>
      <c r="B72" s="260"/>
      <c r="C72" s="232" t="s">
        <v>47</v>
      </c>
      <c r="D72" s="223">
        <f>IF(AND($B$12="Pratiques d'affaires écoresponsables (PAE)",(SUM((D$57*0.75)+(IF(D$58*0.75&gt;=1500,1500,D$58*0.75))+(IF(D$59&gt;=(0.15*$N$67),(0.15*0.75*$N$67),(D$59*0.75)))+(IF(D$60&gt;=(0.5*$N$67),(0.5*0.75*$N$67),(D$60*0.75)))+(IF(D$61*0.75&gt;=5000,5000,D$61*0.75))+(IF(D$62&gt;=(0.1*$N$67),(0.1*0.75*$N$67),(D$62*0.75)))))&gt;=30000),30000,(IF(AND($B$12="Technologies propres (TP)",(SUM((D$57*0.75)+(IF(D$58*0.75&gt;=1500,1500,D$58*0.75))+(IF(D$59&gt;=(0.15*$N$67),(0.15*0.75*$N$67),(D$59*0.75)))+(IF(D$60&gt;=(0.5*$N$67),(0.5*0.75*$N$67),(D$60*0.75)))+(IF(D$61*0.75&gt;=5000,5000,D$61*0.75))+(IF(D$62&gt;=(0.1*$N$67),(0.1*0.75*$N$67),(D$62*0.75)))))&gt;=50000),50000,(SUM((D$57*0.75)+(IF(D$58*0.75&gt;=1500,1500,D$58*0.75))+(IF(D$59&gt;=(0.15*$N$67),(0.15*0.75*$N$67),(D$59*0.75)))+(IF(D$60&gt;=(0.5*$N$67),(0.5*0.75*$N$67),(D$60*0.75)))+(IF(D$61*0.75&gt;=5000,5000,D$61*0.75))+(IF(D$62&gt;=(0.1*$N$67),(0.1*0.75*$N$67),(D$62*0.75))))))))</f>
        <v>0</v>
      </c>
      <c r="E72" s="223">
        <f t="shared" ref="E72:L72" si="34">IF(AND($B$12="Pratiques d'affaires écoresponsables (PAE)",(SUM((E$57*0.75)+(IF(E$58*0.75&gt;=1500,1500,E$58*0.75))+(IF(E$59&gt;=(0.15*$N$67),(0.15*0.75*$N$67),(E$59*0.75)))+(IF(E$60&gt;=(0.5*$N$67),(0.5*0.75*$N$67),(E$60*0.75)))+(IF(E$61*0.75&gt;=5000,5000,E$61*0.75))+(IF(E$62&gt;=(0.1*$N$67),(0.1*0.75*$N$67),(E$62*0.75)))))&gt;=30000),30000,(IF(AND($B$12="Technologies propres (TP)",(SUM((E$57*0.75)+(IF(E$58*0.75&gt;=1500,1500,E$58*0.75))+(IF(E$59&gt;=(0.15*$N$67),(0.15*0.75*$N$67),(E$59*0.75)))+(IF(E$60&gt;=(0.5*$N$67),(0.5*0.75*$N$67),(E$60*0.75)))+(IF(E$61*0.75&gt;=5000,5000,E$61*0.75))+(IF(E$62&gt;=(0.1*$N$67),(0.1*0.75*$N$67),(E$62*0.75)))))&gt;=50000),50000,(SUM((E$57*0.75)+(IF(E$58*0.75&gt;=1500,1500,E$58*0.75))+(IF(E$59&gt;=(0.15*$N$67),(0.15*0.75*$N$67),(E$59*0.75)))+(IF(E$60&gt;=(0.5*$N$67),(0.5*0.75*$N$67),(E$60*0.75)))+(IF(E$61*0.75&gt;=5000,5000,E$61*0.75))+(IF(E$62&gt;=(0.1*$N$67),(0.1*0.75*$N$67),(E$62*0.75))))))))</f>
        <v>0</v>
      </c>
      <c r="F72" s="223">
        <f t="shared" si="34"/>
        <v>0</v>
      </c>
      <c r="G72" s="223">
        <f t="shared" si="34"/>
        <v>0</v>
      </c>
      <c r="H72" s="223">
        <f t="shared" si="34"/>
        <v>0</v>
      </c>
      <c r="I72" s="223">
        <f t="shared" si="34"/>
        <v>0</v>
      </c>
      <c r="J72" s="223">
        <f t="shared" si="34"/>
        <v>0</v>
      </c>
      <c r="K72" s="223">
        <f t="shared" si="34"/>
        <v>0</v>
      </c>
      <c r="L72" s="223">
        <f t="shared" si="34"/>
        <v>0</v>
      </c>
      <c r="M72" s="223">
        <f>IF(AND($B$12="Pratiques d'affaires écoresponsables (PAE)",(SUM((M$57*0.75)+(IF(M$58*0.75&gt;=1500,1500,M$58*0.75))+(IF(M$59&gt;=(0.15*$N$67),(0.15*0.75*$N$67),(M$59*0.75)))+(IF(M$60&gt;=(0.5*$N$67),(0.5*0.75*$N$67),(M$60*0.75)))+(IF(M$61*0.75&gt;=5000,5000,M$61*0.75))+(IF(M$62&gt;=(0.1*$N$67),(0.1*0.75*$N$67),(M$62*0.75)))))&gt;=30000),30000,(IF(AND($B$12="Technologies propres (TP)",(SUM((M$57*0.75)+(IF(M$58*0.75&gt;=1500,1500,M$58*0.75))+(IF(M$59&gt;=(0.15*$N$67),(0.15*0.75*$N$67),(M$59*0.75)))+(IF(M$60&gt;=(0.5*$N$67),(0.5*0.75*$N$67),(M$60*0.75)))+(IF(M$61*0.75&gt;=5000,5000,M$61*0.75))+(IF(M$62&gt;=(0.1*$N$67),(0.1*0.75*$N$67),(M$62*0.75)))))&gt;=50000),50000,(SUM((M$57*0.75)+(IF(M$58*0.75&gt;=1500,1500,M$58*0.75))+(IF(M$59&gt;=(0.15*$N$67),(0.15*0.75*$N$67),(M$59*0.75)))+(IF(M$60&gt;=(0.5*$N$67),(0.5*0.75*$N$67),(M$60*0.75)))+(IF(M$61*0.75&gt;=5000,5000,M$61*0.75))+(IF(M$62&gt;=(0.1*$N$67),(0.1*0.75*$N$67),(M$62*0.75))))))))</f>
        <v>0</v>
      </c>
      <c r="N72" s="163">
        <f>SUM(D72:M72)</f>
        <v>0</v>
      </c>
      <c r="O72" s="219" t="e">
        <f>N72/$N$67</f>
        <v>#DIV/0!</v>
      </c>
      <c r="P72" s="412"/>
      <c r="Q72" s="413"/>
      <c r="R72" s="414"/>
      <c r="S72" s="78"/>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customFormat="1" ht="18" customHeight="1" thickBot="1" x14ac:dyDescent="0.25">
      <c r="A73" s="1"/>
      <c r="B73" s="259"/>
      <c r="C73" s="233" t="s">
        <v>80</v>
      </c>
      <c r="D73" s="118">
        <f>D74+D75</f>
        <v>0</v>
      </c>
      <c r="E73" s="118">
        <f t="shared" ref="E73:M73" si="35">E74+E75</f>
        <v>0</v>
      </c>
      <c r="F73" s="118">
        <f t="shared" si="35"/>
        <v>0</v>
      </c>
      <c r="G73" s="118">
        <f t="shared" si="35"/>
        <v>0</v>
      </c>
      <c r="H73" s="118">
        <f t="shared" si="35"/>
        <v>0</v>
      </c>
      <c r="I73" s="118">
        <f t="shared" si="35"/>
        <v>0</v>
      </c>
      <c r="J73" s="118">
        <f t="shared" si="35"/>
        <v>0</v>
      </c>
      <c r="K73" s="118">
        <f t="shared" si="35"/>
        <v>0</v>
      </c>
      <c r="L73" s="118">
        <f t="shared" si="35"/>
        <v>0</v>
      </c>
      <c r="M73" s="118">
        <f t="shared" si="35"/>
        <v>0</v>
      </c>
      <c r="N73" s="164">
        <f>SUM(N74:N75)</f>
        <v>0</v>
      </c>
      <c r="O73" s="222" t="e">
        <f>SUM(O74:O75)</f>
        <v>#DIV/0!</v>
      </c>
      <c r="P73" s="412"/>
      <c r="Q73" s="413"/>
      <c r="R73" s="414"/>
      <c r="S73" s="78"/>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customFormat="1" ht="18" customHeight="1" x14ac:dyDescent="0.2">
      <c r="A74" s="1"/>
      <c r="B74" s="260"/>
      <c r="C74" s="139" t="s">
        <v>49</v>
      </c>
      <c r="D74" s="99">
        <f>IF((SUM(IF(D64*0.75&gt;($N$67*0.1),($N$67*0.1*0.75),D$64*0.75)+(IF(D$65*0.75&gt;(D$64*0.1),(D$64*0.1*0.75),D$65*0.75))))&gt;=25000,25000,(SUM(IF(D$64*0.75&gt;($N$67*0.1),($N$67*0.1*0.75),D$64*0.75)+(IF(D$65*0.75&gt;(D$64*0.1),(D$64*0.1*0.75),D$65*0.75)))))</f>
        <v>0</v>
      </c>
      <c r="E74" s="99">
        <f t="shared" ref="E74:L74" si="36">IF((SUM(IF(E64*0.75&gt;($N$67*0.1),($N$67*0.1*0.75),E$64*0.75)+(IF(E$65*0.75&gt;(E$64*0.1),(E$64*0.1*0.75),E$65*0.75))))&gt;=25000,25000,(SUM(IF(E$64*0.75&gt;($N$67*0.1),($N$67*0.1*0.75),E$64*0.75)+(IF(E$65*0.75&gt;(E$64*0.1),(E$64*0.1*0.75),E$65*0.75)))))</f>
        <v>0</v>
      </c>
      <c r="F74" s="99">
        <f t="shared" si="36"/>
        <v>0</v>
      </c>
      <c r="G74" s="99">
        <f t="shared" si="36"/>
        <v>0</v>
      </c>
      <c r="H74" s="99">
        <f t="shared" si="36"/>
        <v>0</v>
      </c>
      <c r="I74" s="99">
        <f t="shared" si="36"/>
        <v>0</v>
      </c>
      <c r="J74" s="99">
        <f t="shared" si="36"/>
        <v>0</v>
      </c>
      <c r="K74" s="99">
        <f t="shared" si="36"/>
        <v>0</v>
      </c>
      <c r="L74" s="99">
        <f t="shared" si="36"/>
        <v>0</v>
      </c>
      <c r="M74" s="99">
        <f>IF((SUM(IF(M64*0.75&gt;($N$67*0.1),($N$67*0.1*0.75),M$64*0.75)+(IF(M$65*0.75&gt;(M$64*0.1),(M$64*0.1*0.75),M$65*0.75))))&gt;=25000,25000,(SUM(IF(M$64*0.75&gt;($N$67*0.1),($N$67*0.1*0.75),M$64*0.75)+(IF(M$65*0.75&gt;(M$64*0.1),(M$64*0.1*0.75),M$65*0.75)))))</f>
        <v>0</v>
      </c>
      <c r="N74" s="99">
        <f>SUM(D74:M74)</f>
        <v>0</v>
      </c>
      <c r="O74" s="218" t="e">
        <f>N74/$N$67</f>
        <v>#DIV/0!</v>
      </c>
      <c r="P74" s="412"/>
      <c r="Q74" s="413"/>
      <c r="R74" s="414"/>
      <c r="S74" s="78"/>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customFormat="1" ht="18" customHeight="1" thickBot="1" x14ac:dyDescent="0.25">
      <c r="A75" s="1"/>
      <c r="B75" s="260"/>
      <c r="C75" s="234" t="s">
        <v>50</v>
      </c>
      <c r="D75" s="99">
        <f>IF((D66*0.75&gt;10000),10000,(IF(D66*0.75&gt;($N$67*0.1),($N$67*0.1*0.75),(D66*0.75))))</f>
        <v>0</v>
      </c>
      <c r="E75" s="99">
        <f t="shared" ref="E75:L75" si="37">IF((E66*0.75&gt;10000),10000,(IF(E66*0.75&gt;($N$67*0.1),($N$67*0.1*0.75),(E66*0.75))))</f>
        <v>0</v>
      </c>
      <c r="F75" s="99">
        <f t="shared" si="37"/>
        <v>0</v>
      </c>
      <c r="G75" s="99">
        <f t="shared" si="37"/>
        <v>0</v>
      </c>
      <c r="H75" s="99">
        <f t="shared" si="37"/>
        <v>0</v>
      </c>
      <c r="I75" s="99">
        <f t="shared" si="37"/>
        <v>0</v>
      </c>
      <c r="J75" s="99">
        <f t="shared" si="37"/>
        <v>0</v>
      </c>
      <c r="K75" s="99">
        <f t="shared" si="37"/>
        <v>0</v>
      </c>
      <c r="L75" s="99">
        <f t="shared" si="37"/>
        <v>0</v>
      </c>
      <c r="M75" s="99">
        <f>IF((M66*0.75&gt;10000),10000,(IF(M66*0.75&gt;($N$67*0.1),($N$67*0.1*0.75),(M66*0.75))))</f>
        <v>0</v>
      </c>
      <c r="N75" s="99">
        <f>SUM(D75:M75)</f>
        <v>0</v>
      </c>
      <c r="O75" s="218" t="e">
        <f>N75/$N$67</f>
        <v>#DIV/0!</v>
      </c>
      <c r="P75" s="412"/>
      <c r="Q75" s="413"/>
      <c r="R75" s="414"/>
      <c r="S75" s="78"/>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customFormat="1" ht="20" customHeight="1" thickBot="1" x14ac:dyDescent="0.25">
      <c r="A76" s="1"/>
      <c r="B76" s="260"/>
      <c r="C76" s="137" t="s">
        <v>155</v>
      </c>
      <c r="D76" s="158">
        <f>SUM(D77:D79)</f>
        <v>0</v>
      </c>
      <c r="E76" s="158">
        <f t="shared" ref="E76:M76" si="38">SUM(E77:E79)</f>
        <v>0</v>
      </c>
      <c r="F76" s="158">
        <f t="shared" si="38"/>
        <v>0</v>
      </c>
      <c r="G76" s="158">
        <f t="shared" si="38"/>
        <v>0</v>
      </c>
      <c r="H76" s="158">
        <f t="shared" si="38"/>
        <v>0</v>
      </c>
      <c r="I76" s="158">
        <f t="shared" si="38"/>
        <v>0</v>
      </c>
      <c r="J76" s="158">
        <f t="shared" si="38"/>
        <v>0</v>
      </c>
      <c r="K76" s="158">
        <f t="shared" si="38"/>
        <v>0</v>
      </c>
      <c r="L76" s="158">
        <f t="shared" si="38"/>
        <v>0</v>
      </c>
      <c r="M76" s="158">
        <f t="shared" si="38"/>
        <v>0</v>
      </c>
      <c r="N76" s="165">
        <f>SUM(N77:N79)</f>
        <v>0</v>
      </c>
      <c r="O76" s="222" t="e">
        <f>N76/$N67</f>
        <v>#DIV/0!</v>
      </c>
      <c r="P76" s="412"/>
      <c r="Q76" s="413"/>
      <c r="R76" s="414"/>
      <c r="S76" s="78"/>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customFormat="1" ht="54" customHeight="1" thickBot="1" x14ac:dyDescent="0.25">
      <c r="A77" s="1"/>
      <c r="B77" s="260"/>
      <c r="C77" s="195" t="s">
        <v>153</v>
      </c>
      <c r="D77" s="127">
        <v>0</v>
      </c>
      <c r="E77" s="127">
        <v>0</v>
      </c>
      <c r="F77" s="127">
        <v>0</v>
      </c>
      <c r="G77" s="127">
        <v>0</v>
      </c>
      <c r="H77" s="127">
        <v>0</v>
      </c>
      <c r="I77" s="127">
        <v>0</v>
      </c>
      <c r="J77" s="127">
        <v>0</v>
      </c>
      <c r="K77" s="127">
        <v>0</v>
      </c>
      <c r="L77" s="127">
        <v>0</v>
      </c>
      <c r="M77" s="127">
        <v>0</v>
      </c>
      <c r="N77" s="145">
        <f>SUM(D77:M77)</f>
        <v>0</v>
      </c>
      <c r="O77" s="220" t="e">
        <f>N77/$N$67</f>
        <v>#DIV/0!</v>
      </c>
      <c r="P77" s="412"/>
      <c r="Q77" s="413"/>
      <c r="R77" s="414"/>
      <c r="S77" s="78"/>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customFormat="1" ht="61" customHeight="1" thickBot="1" x14ac:dyDescent="0.25">
      <c r="A78" s="1"/>
      <c r="B78" s="260"/>
      <c r="C78" s="195" t="s">
        <v>153</v>
      </c>
      <c r="D78" s="127">
        <v>0</v>
      </c>
      <c r="E78" s="127">
        <v>0</v>
      </c>
      <c r="F78" s="127">
        <v>0</v>
      </c>
      <c r="G78" s="127">
        <v>0</v>
      </c>
      <c r="H78" s="127">
        <v>0</v>
      </c>
      <c r="I78" s="127">
        <v>0</v>
      </c>
      <c r="J78" s="127">
        <v>0</v>
      </c>
      <c r="K78" s="127">
        <v>0</v>
      </c>
      <c r="L78" s="127">
        <v>0</v>
      </c>
      <c r="M78" s="127">
        <v>0</v>
      </c>
      <c r="N78" s="145">
        <f>SUM(D78:M78)</f>
        <v>0</v>
      </c>
      <c r="O78" s="220" t="e">
        <f t="shared" ref="O78:O79" si="39">N78/$N$67</f>
        <v>#DIV/0!</v>
      </c>
      <c r="P78" s="412"/>
      <c r="Q78" s="413"/>
      <c r="R78" s="414"/>
      <c r="S78" s="78"/>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customFormat="1" ht="65" customHeight="1" thickBot="1" x14ac:dyDescent="0.25">
      <c r="A79" s="1"/>
      <c r="B79" s="260"/>
      <c r="C79" s="195" t="s">
        <v>153</v>
      </c>
      <c r="D79" s="127">
        <v>0</v>
      </c>
      <c r="E79" s="127">
        <v>0</v>
      </c>
      <c r="F79" s="127">
        <v>0</v>
      </c>
      <c r="G79" s="127">
        <v>0</v>
      </c>
      <c r="H79" s="127">
        <v>0</v>
      </c>
      <c r="I79" s="127">
        <v>0</v>
      </c>
      <c r="J79" s="127">
        <v>0</v>
      </c>
      <c r="K79" s="127">
        <v>0</v>
      </c>
      <c r="L79" s="127">
        <v>0</v>
      </c>
      <c r="M79" s="127">
        <v>0</v>
      </c>
      <c r="N79" s="145">
        <f>SUM(D79:M79)</f>
        <v>0</v>
      </c>
      <c r="O79" s="220" t="e">
        <f t="shared" si="39"/>
        <v>#DIV/0!</v>
      </c>
      <c r="P79" s="412"/>
      <c r="Q79" s="413"/>
      <c r="R79" s="414"/>
      <c r="S79" s="78"/>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customFormat="1" ht="43" customHeight="1" thickBot="1" x14ac:dyDescent="0.25">
      <c r="A80" s="1"/>
      <c r="B80" s="260"/>
      <c r="C80" s="141" t="s">
        <v>159</v>
      </c>
      <c r="D80" s="186">
        <f>SUM(D71,D73)-D76</f>
        <v>0</v>
      </c>
      <c r="E80" s="186">
        <f t="shared" ref="E80:M80" si="40">SUM(E71,E73)-E76</f>
        <v>0</v>
      </c>
      <c r="F80" s="186">
        <f t="shared" si="40"/>
        <v>0</v>
      </c>
      <c r="G80" s="186">
        <f t="shared" si="40"/>
        <v>0</v>
      </c>
      <c r="H80" s="186">
        <f t="shared" si="40"/>
        <v>0</v>
      </c>
      <c r="I80" s="186">
        <f t="shared" si="40"/>
        <v>0</v>
      </c>
      <c r="J80" s="186">
        <f t="shared" si="40"/>
        <v>0</v>
      </c>
      <c r="K80" s="186">
        <f t="shared" si="40"/>
        <v>0</v>
      </c>
      <c r="L80" s="186">
        <f t="shared" si="40"/>
        <v>0</v>
      </c>
      <c r="M80" s="186">
        <f t="shared" si="40"/>
        <v>0</v>
      </c>
      <c r="N80" s="190">
        <f>SUM(D80:M80)</f>
        <v>0</v>
      </c>
      <c r="O80" s="221" t="e">
        <f>N80/$N$67</f>
        <v>#DIV/0!</v>
      </c>
      <c r="P80" s="412"/>
      <c r="Q80" s="413"/>
      <c r="R80" s="414"/>
      <c r="S80" s="78"/>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customFormat="1" ht="18" customHeight="1" thickBot="1" x14ac:dyDescent="0.25">
      <c r="A81" s="1"/>
      <c r="B81" s="260"/>
      <c r="C81" s="185" t="s">
        <v>55</v>
      </c>
      <c r="D81" s="183">
        <f>D76+D80</f>
        <v>0</v>
      </c>
      <c r="E81" s="183">
        <f t="shared" ref="E81:M81" si="41">E76+E80</f>
        <v>0</v>
      </c>
      <c r="F81" s="183">
        <f t="shared" si="41"/>
        <v>0</v>
      </c>
      <c r="G81" s="183">
        <f t="shared" si="41"/>
        <v>0</v>
      </c>
      <c r="H81" s="183">
        <f t="shared" si="41"/>
        <v>0</v>
      </c>
      <c r="I81" s="183">
        <f t="shared" si="41"/>
        <v>0</v>
      </c>
      <c r="J81" s="183">
        <f t="shared" si="41"/>
        <v>0</v>
      </c>
      <c r="K81" s="183">
        <f t="shared" si="41"/>
        <v>0</v>
      </c>
      <c r="L81" s="183">
        <f t="shared" si="41"/>
        <v>0</v>
      </c>
      <c r="M81" s="183">
        <f t="shared" si="41"/>
        <v>0</v>
      </c>
      <c r="N81" s="183">
        <f>N80+N76</f>
        <v>0</v>
      </c>
      <c r="O81" s="184" t="e">
        <f>O80+O76</f>
        <v>#DIV/0!</v>
      </c>
      <c r="P81" s="415"/>
      <c r="Q81" s="416"/>
      <c r="R81" s="417"/>
      <c r="S81" s="78"/>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customFormat="1" ht="18" customHeight="1" thickBot="1" x14ac:dyDescent="0.25">
      <c r="A82" s="1"/>
      <c r="B82" s="260"/>
      <c r="C82" s="235"/>
      <c r="D82" s="235"/>
      <c r="E82" s="235"/>
      <c r="F82" s="235"/>
      <c r="G82" s="235"/>
      <c r="H82" s="235"/>
      <c r="I82" s="235"/>
      <c r="J82" s="235"/>
      <c r="K82" s="235"/>
      <c r="L82" s="235"/>
      <c r="M82" s="235"/>
      <c r="N82" s="235"/>
      <c r="O82" s="235"/>
      <c r="P82" s="318" t="s">
        <v>56</v>
      </c>
      <c r="Q82" s="328" t="s">
        <v>81</v>
      </c>
      <c r="R82" s="330" t="s">
        <v>82</v>
      </c>
      <c r="S82" s="236">
        <v>3</v>
      </c>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customFormat="1" ht="18" customHeight="1" thickBot="1" x14ac:dyDescent="0.25">
      <c r="A83" s="1"/>
      <c r="B83" s="260"/>
      <c r="C83" s="123" t="s">
        <v>154</v>
      </c>
      <c r="D83" s="159">
        <f>SUM(D84:D86)</f>
        <v>0</v>
      </c>
      <c r="E83" s="159">
        <f t="shared" ref="E83:M83" si="42">SUM(E84:E86)</f>
        <v>0</v>
      </c>
      <c r="F83" s="159">
        <f t="shared" si="42"/>
        <v>0</v>
      </c>
      <c r="G83" s="159">
        <f t="shared" si="42"/>
        <v>0</v>
      </c>
      <c r="H83" s="159">
        <f t="shared" si="42"/>
        <v>0</v>
      </c>
      <c r="I83" s="159">
        <f t="shared" si="42"/>
        <v>0</v>
      </c>
      <c r="J83" s="159">
        <f t="shared" si="42"/>
        <v>0</v>
      </c>
      <c r="K83" s="159">
        <f t="shared" si="42"/>
        <v>0</v>
      </c>
      <c r="L83" s="159">
        <f t="shared" si="42"/>
        <v>0</v>
      </c>
      <c r="M83" s="159">
        <f t="shared" si="42"/>
        <v>0</v>
      </c>
      <c r="N83" s="166">
        <f>SUM(N84:N86)</f>
        <v>0</v>
      </c>
      <c r="O83" s="174" t="e">
        <f>SUM(O84:O86)</f>
        <v>#DIV/0!</v>
      </c>
      <c r="P83" s="318"/>
      <c r="Q83" s="328"/>
      <c r="R83" s="330"/>
      <c r="S83" s="236">
        <v>4</v>
      </c>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customFormat="1" ht="52" customHeight="1" thickBot="1" x14ac:dyDescent="0.25">
      <c r="A84" s="1"/>
      <c r="B84" s="260"/>
      <c r="C84" s="195" t="s">
        <v>156</v>
      </c>
      <c r="D84" s="160">
        <v>0</v>
      </c>
      <c r="E84" s="160">
        <v>0</v>
      </c>
      <c r="F84" s="160">
        <v>0</v>
      </c>
      <c r="G84" s="160">
        <v>0</v>
      </c>
      <c r="H84" s="160">
        <v>0</v>
      </c>
      <c r="I84" s="160">
        <v>0</v>
      </c>
      <c r="J84" s="160">
        <v>0</v>
      </c>
      <c r="K84" s="160">
        <v>0</v>
      </c>
      <c r="L84" s="160">
        <v>0</v>
      </c>
      <c r="M84" s="160">
        <v>0</v>
      </c>
      <c r="N84" s="167">
        <f>SUM(D84:M84)</f>
        <v>0</v>
      </c>
      <c r="O84" s="121" t="e">
        <f>N84/$N$67</f>
        <v>#DIV/0!</v>
      </c>
      <c r="P84" s="318"/>
      <c r="Q84" s="328"/>
      <c r="R84" s="330"/>
      <c r="S84" s="236">
        <v>5</v>
      </c>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customFormat="1" ht="56" customHeight="1" thickBot="1" x14ac:dyDescent="0.25">
      <c r="A85" s="1"/>
      <c r="B85" s="260"/>
      <c r="C85" s="195" t="s">
        <v>156</v>
      </c>
      <c r="D85" s="160">
        <v>0</v>
      </c>
      <c r="E85" s="160">
        <v>0</v>
      </c>
      <c r="F85" s="160">
        <v>0</v>
      </c>
      <c r="G85" s="160">
        <v>0</v>
      </c>
      <c r="H85" s="160">
        <v>0</v>
      </c>
      <c r="I85" s="160">
        <v>0</v>
      </c>
      <c r="J85" s="160">
        <v>0</v>
      </c>
      <c r="K85" s="160">
        <v>0</v>
      </c>
      <c r="L85" s="160">
        <v>0</v>
      </c>
      <c r="M85" s="160">
        <v>0</v>
      </c>
      <c r="N85" s="167">
        <f t="shared" ref="N85:N86" si="43">SUM(D85:M85)</f>
        <v>0</v>
      </c>
      <c r="O85" s="121" t="e">
        <f t="shared" ref="O85:O86" si="44">N85/$N$67</f>
        <v>#DIV/0!</v>
      </c>
      <c r="P85" s="319"/>
      <c r="Q85" s="329"/>
      <c r="R85" s="330"/>
      <c r="S85" s="236">
        <v>6</v>
      </c>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customFormat="1" ht="58" customHeight="1" thickBot="1" x14ac:dyDescent="0.25">
      <c r="A86" s="1"/>
      <c r="B86" s="259"/>
      <c r="C86" s="205" t="s">
        <v>156</v>
      </c>
      <c r="D86" s="187">
        <v>0</v>
      </c>
      <c r="E86" s="187">
        <v>0</v>
      </c>
      <c r="F86" s="187">
        <v>0</v>
      </c>
      <c r="G86" s="187">
        <v>0</v>
      </c>
      <c r="H86" s="187">
        <v>0</v>
      </c>
      <c r="I86" s="187">
        <v>0</v>
      </c>
      <c r="J86" s="187">
        <v>0</v>
      </c>
      <c r="K86" s="187">
        <v>0</v>
      </c>
      <c r="L86" s="187">
        <v>0</v>
      </c>
      <c r="M86" s="187">
        <v>0</v>
      </c>
      <c r="N86" s="167">
        <f t="shared" si="43"/>
        <v>0</v>
      </c>
      <c r="O86" s="121" t="e">
        <f t="shared" si="44"/>
        <v>#DIV/0!</v>
      </c>
      <c r="P86" s="289">
        <f>$N$67</f>
        <v>0</v>
      </c>
      <c r="Q86" s="289">
        <f>$N$80</f>
        <v>0</v>
      </c>
      <c r="R86" s="292" t="s">
        <v>83</v>
      </c>
      <c r="S86" s="236">
        <v>7</v>
      </c>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customFormat="1" ht="30" customHeight="1" thickBot="1" x14ac:dyDescent="0.25">
      <c r="A87" s="1"/>
      <c r="B87" s="260"/>
      <c r="C87" s="157" t="s">
        <v>84</v>
      </c>
      <c r="D87" s="161">
        <f t="shared" ref="D87:M87" si="45">D67-D81-D83</f>
        <v>0</v>
      </c>
      <c r="E87" s="161">
        <f t="shared" si="45"/>
        <v>0</v>
      </c>
      <c r="F87" s="161">
        <f t="shared" si="45"/>
        <v>0</v>
      </c>
      <c r="G87" s="161">
        <f t="shared" si="45"/>
        <v>0</v>
      </c>
      <c r="H87" s="161">
        <f t="shared" si="45"/>
        <v>0</v>
      </c>
      <c r="I87" s="161">
        <f t="shared" si="45"/>
        <v>0</v>
      </c>
      <c r="J87" s="161">
        <f t="shared" si="45"/>
        <v>0</v>
      </c>
      <c r="K87" s="161">
        <f t="shared" si="45"/>
        <v>0</v>
      </c>
      <c r="L87" s="161">
        <f t="shared" si="45"/>
        <v>0</v>
      </c>
      <c r="M87" s="161">
        <f t="shared" si="45"/>
        <v>0</v>
      </c>
      <c r="N87" s="168">
        <f>SUM(D87:M87)</f>
        <v>0</v>
      </c>
      <c r="O87" s="176" t="e">
        <f>N87/$N$67</f>
        <v>#DIV/0!</v>
      </c>
      <c r="P87" s="290"/>
      <c r="Q87" s="290"/>
      <c r="R87" s="292"/>
      <c r="S87" s="236">
        <v>8</v>
      </c>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customFormat="1" ht="18" customHeight="1" thickBot="1" x14ac:dyDescent="0.25">
      <c r="A88" s="1"/>
      <c r="B88" s="261"/>
      <c r="C88" s="185" t="s">
        <v>85</v>
      </c>
      <c r="D88" s="183">
        <f>D87+D83</f>
        <v>0</v>
      </c>
      <c r="E88" s="183">
        <f t="shared" ref="E88:M88" si="46">E87+E83</f>
        <v>0</v>
      </c>
      <c r="F88" s="183">
        <f t="shared" si="46"/>
        <v>0</v>
      </c>
      <c r="G88" s="183">
        <f t="shared" si="46"/>
        <v>0</v>
      </c>
      <c r="H88" s="183">
        <f t="shared" si="46"/>
        <v>0</v>
      </c>
      <c r="I88" s="183">
        <f t="shared" si="46"/>
        <v>0</v>
      </c>
      <c r="J88" s="183">
        <f t="shared" si="46"/>
        <v>0</v>
      </c>
      <c r="K88" s="183">
        <f t="shared" si="46"/>
        <v>0</v>
      </c>
      <c r="L88" s="183">
        <f t="shared" si="46"/>
        <v>0</v>
      </c>
      <c r="M88" s="183">
        <f t="shared" si="46"/>
        <v>0</v>
      </c>
      <c r="N88" s="183">
        <f>N87+N83</f>
        <v>0</v>
      </c>
      <c r="O88" s="184" t="e">
        <f>O87+O83</f>
        <v>#DIV/0!</v>
      </c>
      <c r="P88" s="291"/>
      <c r="Q88" s="291"/>
      <c r="R88" s="292"/>
      <c r="S88" s="236">
        <v>9</v>
      </c>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s="93" customFormat="1" x14ac:dyDescent="0.2">
      <c r="A89" s="1"/>
      <c r="B89" s="1"/>
      <c r="C89" s="1"/>
      <c r="D89" s="1"/>
      <c r="E89" s="1"/>
      <c r="F89" s="1"/>
      <c r="G89" s="1"/>
      <c r="H89" s="1"/>
      <c r="I89" s="1"/>
      <c r="J89" s="1"/>
      <c r="K89" s="1"/>
      <c r="L89" s="1"/>
      <c r="M89" s="1"/>
      <c r="N89" s="1"/>
      <c r="O89" s="1"/>
      <c r="P89" s="1"/>
      <c r="Q89" s="1"/>
      <c r="R89" s="1"/>
      <c r="S89" s="236">
        <v>10</v>
      </c>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s="93" customForma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s="93" customForma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s="93" customForma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s="93" customForma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s="93" customForma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customForma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customForma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customFormat="1" ht="28"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customForma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customForma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customForma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customForma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customForma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customForma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customForma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customForma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customForma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customFormat="1" ht="1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x14ac:dyDescent="0.2">
      <c r="B108" s="1"/>
      <c r="C108" s="1"/>
      <c r="D108" s="1"/>
      <c r="E108" s="1"/>
      <c r="F108" s="1"/>
      <c r="G108" s="1"/>
      <c r="H108" s="1"/>
      <c r="I108" s="1"/>
      <c r="J108" s="1"/>
      <c r="K108" s="1"/>
      <c r="L108" s="1"/>
      <c r="M108" s="1"/>
      <c r="N108" s="1"/>
      <c r="O108" s="1"/>
      <c r="P108" s="1"/>
      <c r="Q108" s="1"/>
      <c r="R108" s="1"/>
    </row>
    <row r="109" spans="1:54" x14ac:dyDescent="0.2">
      <c r="B109" s="1"/>
      <c r="C109" s="1"/>
      <c r="D109" s="1"/>
      <c r="E109" s="1"/>
      <c r="F109" s="1"/>
      <c r="G109" s="1"/>
      <c r="H109" s="1"/>
      <c r="I109" s="1"/>
      <c r="J109" s="1"/>
      <c r="K109" s="1"/>
      <c r="L109" s="1"/>
      <c r="M109" s="1"/>
      <c r="N109" s="1"/>
      <c r="O109" s="1"/>
      <c r="P109" s="1"/>
      <c r="Q109" s="1"/>
      <c r="R109" s="1"/>
    </row>
    <row r="110" spans="1:54" x14ac:dyDescent="0.2">
      <c r="B110" s="1"/>
      <c r="C110" s="1"/>
      <c r="D110" s="1"/>
      <c r="E110" s="1"/>
      <c r="F110" s="1"/>
      <c r="G110" s="1"/>
      <c r="H110" s="1"/>
      <c r="I110" s="1"/>
      <c r="J110" s="1"/>
      <c r="K110" s="1"/>
      <c r="L110" s="1"/>
      <c r="M110" s="1"/>
      <c r="N110" s="1"/>
      <c r="O110" s="1"/>
      <c r="P110" s="1"/>
      <c r="Q110" s="1"/>
      <c r="R110" s="1"/>
    </row>
    <row r="111" spans="1:54" x14ac:dyDescent="0.2">
      <c r="B111" s="1"/>
      <c r="C111" s="1"/>
      <c r="D111" s="1"/>
      <c r="E111" s="1"/>
      <c r="F111" s="1"/>
      <c r="G111" s="1"/>
      <c r="H111" s="1"/>
      <c r="I111" s="1"/>
      <c r="J111" s="1"/>
      <c r="K111" s="1"/>
      <c r="L111" s="1"/>
      <c r="M111" s="1"/>
      <c r="N111" s="1"/>
      <c r="O111" s="1"/>
      <c r="P111" s="1"/>
      <c r="Q111" s="1"/>
      <c r="R111" s="1"/>
    </row>
    <row r="112" spans="1:54" x14ac:dyDescent="0.2">
      <c r="B112" s="1"/>
      <c r="C112" s="1"/>
      <c r="D112" s="1"/>
      <c r="E112" s="1"/>
      <c r="F112" s="1"/>
      <c r="G112" s="1"/>
      <c r="H112" s="1"/>
      <c r="I112" s="1"/>
      <c r="J112" s="1"/>
      <c r="K112" s="1"/>
      <c r="L112" s="1"/>
      <c r="M112" s="1"/>
      <c r="N112" s="1"/>
      <c r="O112" s="1"/>
      <c r="P112" s="1"/>
      <c r="Q112" s="1"/>
      <c r="R112" s="1"/>
    </row>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sheetData>
  <sheetProtection algorithmName="SHA-512" hashValue="TPDrUXGj4sSVeQLOwhKpJjyuAMa+lNVHc4umYBYyFwWclnJVCGPCiktGAISuxvGcdEKRBq27hKojCZ7QHWbx3Q==" saltValue="VfCR2uE9siRrKTgdCMmW3A==" spinCount="100000" sheet="1" formatColumns="0" selectLockedCells="1"/>
  <mergeCells count="42">
    <mergeCell ref="C4:M4"/>
    <mergeCell ref="F9:H9"/>
    <mergeCell ref="J8:L8"/>
    <mergeCell ref="J9:L9"/>
    <mergeCell ref="C15:O15"/>
    <mergeCell ref="B14:O14"/>
    <mergeCell ref="N8:P8"/>
    <mergeCell ref="N9:P9"/>
    <mergeCell ref="B11:D11"/>
    <mergeCell ref="B12:D12"/>
    <mergeCell ref="P86:P88"/>
    <mergeCell ref="Q86:Q88"/>
    <mergeCell ref="R86:R88"/>
    <mergeCell ref="P14:R16"/>
    <mergeCell ref="P48:P50"/>
    <mergeCell ref="R48:R50"/>
    <mergeCell ref="Q48:Q50"/>
    <mergeCell ref="P17:R43"/>
    <mergeCell ref="Q44:Q47"/>
    <mergeCell ref="P52:R54"/>
    <mergeCell ref="P82:P85"/>
    <mergeCell ref="Q82:Q85"/>
    <mergeCell ref="R82:R85"/>
    <mergeCell ref="R44:R47"/>
    <mergeCell ref="P44:P47"/>
    <mergeCell ref="P55:R81"/>
    <mergeCell ref="K3:M3"/>
    <mergeCell ref="A1:C3"/>
    <mergeCell ref="D1:G3"/>
    <mergeCell ref="B53:B88"/>
    <mergeCell ref="C53:O53"/>
    <mergeCell ref="C69:O69"/>
    <mergeCell ref="C31:O31"/>
    <mergeCell ref="H2:J2"/>
    <mergeCell ref="K2:M2"/>
    <mergeCell ref="H3:J3"/>
    <mergeCell ref="B52:O52"/>
    <mergeCell ref="B15:B50"/>
    <mergeCell ref="C6:J6"/>
    <mergeCell ref="B8:D8"/>
    <mergeCell ref="B9:C9"/>
    <mergeCell ref="F8:H8"/>
  </mergeCells>
  <conditionalFormatting sqref="N20">
    <cfRule type="expression" dxfId="21" priority="19">
      <formula>$N$20&gt;1500</formula>
    </cfRule>
  </conditionalFormatting>
  <conditionalFormatting sqref="N23">
    <cfRule type="expression" dxfId="20" priority="18">
      <formula>$N$23&gt;5000</formula>
    </cfRule>
  </conditionalFormatting>
  <conditionalFormatting sqref="N26">
    <cfRule type="expression" dxfId="19" priority="17">
      <formula>$N$26&gt;25000</formula>
    </cfRule>
  </conditionalFormatting>
  <conditionalFormatting sqref="N28">
    <cfRule type="expression" dxfId="18" priority="13">
      <formula>$N$28&gt;10000</formula>
    </cfRule>
  </conditionalFormatting>
  <conditionalFormatting sqref="N58">
    <cfRule type="expression" dxfId="17" priority="11">
      <formula>$N$58&gt;1500</formula>
    </cfRule>
  </conditionalFormatting>
  <conditionalFormatting sqref="N61">
    <cfRule type="expression" dxfId="16" priority="10">
      <formula>$N$61&gt;5000</formula>
    </cfRule>
  </conditionalFormatting>
  <conditionalFormatting sqref="N64">
    <cfRule type="expression" dxfId="15" priority="6">
      <formula>$N$64&gt;25000</formula>
    </cfRule>
  </conditionalFormatting>
  <conditionalFormatting sqref="N66">
    <cfRule type="expression" dxfId="14" priority="3">
      <formula>$N$66&gt;10000</formula>
    </cfRule>
  </conditionalFormatting>
  <conditionalFormatting sqref="O21">
    <cfRule type="expression" dxfId="13" priority="24" stopIfTrue="1">
      <formula>$O$21&gt;15%</formula>
    </cfRule>
  </conditionalFormatting>
  <conditionalFormatting sqref="O22">
    <cfRule type="expression" dxfId="12" priority="23">
      <formula>$O$22&gt;50%</formula>
    </cfRule>
  </conditionalFormatting>
  <conditionalFormatting sqref="O24">
    <cfRule type="expression" dxfId="11" priority="22">
      <formula>$O$24&gt;10%</formula>
    </cfRule>
  </conditionalFormatting>
  <conditionalFormatting sqref="O26">
    <cfRule type="expression" dxfId="10" priority="15">
      <formula>$O$26&gt;10%</formula>
    </cfRule>
  </conditionalFormatting>
  <conditionalFormatting sqref="O27">
    <cfRule type="expression" dxfId="9" priority="14">
      <formula>$O$27&gt;10%</formula>
    </cfRule>
  </conditionalFormatting>
  <conditionalFormatting sqref="O28">
    <cfRule type="expression" dxfId="8" priority="12">
      <formula>$O$28&gt;10%</formula>
    </cfRule>
  </conditionalFormatting>
  <conditionalFormatting sqref="O42">
    <cfRule type="expression" dxfId="7" priority="21">
      <formula>$O$42&gt;75%</formula>
    </cfRule>
  </conditionalFormatting>
  <conditionalFormatting sqref="O50">
    <cfRule type="expression" dxfId="6" priority="20">
      <formula>$O$50&lt;25%</formula>
    </cfRule>
  </conditionalFormatting>
  <conditionalFormatting sqref="O59">
    <cfRule type="expression" dxfId="5" priority="7">
      <formula>$O$59&gt;15%</formula>
    </cfRule>
  </conditionalFormatting>
  <conditionalFormatting sqref="O60">
    <cfRule type="expression" dxfId="4" priority="8">
      <formula>$O$60&gt;50%</formula>
    </cfRule>
  </conditionalFormatting>
  <conditionalFormatting sqref="O62">
    <cfRule type="expression" dxfId="3" priority="9">
      <formula>$O$62&gt;10%</formula>
    </cfRule>
  </conditionalFormatting>
  <conditionalFormatting sqref="O64">
    <cfRule type="expression" dxfId="2" priority="5">
      <formula>$O$64&gt;10%</formula>
    </cfRule>
  </conditionalFormatting>
  <conditionalFormatting sqref="O65">
    <cfRule type="expression" dxfId="1" priority="4">
      <formula>$O$65&gt;10%</formula>
    </cfRule>
  </conditionalFormatting>
  <conditionalFormatting sqref="O66">
    <cfRule type="expression" dxfId="0" priority="1">
      <formula>$O$66&gt;10%</formula>
    </cfRule>
  </conditionalFormatting>
  <dataValidations count="2">
    <dataValidation type="list" allowBlank="1" showInputMessage="1" showErrorMessage="1" sqref="B12:D12" xr:uid="{79FF372B-D857-8C4F-BAA4-D0D33856E853}">
      <formula1>$R$82:$R$88</formula1>
    </dataValidation>
    <dataValidation type="list" allowBlank="1" showInputMessage="1" showErrorMessage="1" sqref="D9" xr:uid="{E27BADB6-9C8B-F147-B58F-D5517AC29AF1}">
      <formula1>$S$82:$S$89</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1C248-2A52-7741-B69F-91FBD2F8C2FF}">
  <sheetPr>
    <tabColor theme="3" tint="0.249977111117893"/>
  </sheetPr>
  <dimension ref="A1:BB154"/>
  <sheetViews>
    <sheetView topLeftCell="A43" zoomScale="90" zoomScaleNormal="90" workbookViewId="0">
      <selection activeCell="A52" sqref="A52:XFD52"/>
    </sheetView>
  </sheetViews>
  <sheetFormatPr baseColWidth="10" defaultColWidth="11" defaultRowHeight="16" x14ac:dyDescent="0.2"/>
  <cols>
    <col min="1" max="1" width="6.6640625" style="1" customWidth="1"/>
    <col min="2" max="2" width="12.83203125" customWidth="1"/>
    <col min="3" max="3" width="46.5" customWidth="1"/>
    <col min="4" max="12" width="19.1640625" customWidth="1"/>
    <col min="13" max="13" width="19.33203125" customWidth="1"/>
    <col min="14" max="14" width="19.5" customWidth="1"/>
    <col min="15" max="15" width="21.5" customWidth="1"/>
    <col min="16" max="18" width="24.83203125" customWidth="1"/>
    <col min="19" max="16384" width="11" style="1"/>
  </cols>
  <sheetData>
    <row r="1" spans="1:18" ht="20" customHeight="1" thickBot="1" x14ac:dyDescent="0.25">
      <c r="A1" s="240"/>
      <c r="B1" s="241"/>
      <c r="C1" s="242"/>
      <c r="D1" s="249" t="s">
        <v>0</v>
      </c>
      <c r="E1" s="250"/>
      <c r="F1" s="250"/>
      <c r="G1" s="251"/>
      <c r="H1" s="1"/>
      <c r="I1" s="1"/>
      <c r="J1" s="1"/>
      <c r="K1" s="1"/>
      <c r="L1" s="1"/>
      <c r="M1" s="1"/>
      <c r="N1" s="1"/>
      <c r="O1" s="1"/>
      <c r="P1" s="1"/>
      <c r="Q1" s="1"/>
      <c r="R1" s="1"/>
    </row>
    <row r="2" spans="1:18" ht="68" customHeight="1" thickBot="1" x14ac:dyDescent="0.35">
      <c r="A2" s="243"/>
      <c r="B2" s="244"/>
      <c r="C2" s="245"/>
      <c r="D2" s="252"/>
      <c r="E2" s="253"/>
      <c r="F2" s="253"/>
      <c r="G2" s="254"/>
      <c r="H2" s="268" t="s">
        <v>1</v>
      </c>
      <c r="I2" s="268"/>
      <c r="J2" s="269"/>
      <c r="K2" s="270" t="s">
        <v>2</v>
      </c>
      <c r="L2" s="271"/>
      <c r="M2" s="272"/>
      <c r="N2" s="8"/>
      <c r="O2" s="8"/>
      <c r="P2" s="1"/>
      <c r="Q2" s="1"/>
      <c r="R2" s="1"/>
    </row>
    <row r="3" spans="1:18" ht="32" customHeight="1" thickBot="1" x14ac:dyDescent="0.25">
      <c r="A3" s="246"/>
      <c r="B3" s="247"/>
      <c r="C3" s="248"/>
      <c r="D3" s="255"/>
      <c r="E3" s="256"/>
      <c r="F3" s="256"/>
      <c r="G3" s="257"/>
      <c r="H3" s="348">
        <f>N26</f>
        <v>0</v>
      </c>
      <c r="I3" s="348"/>
      <c r="J3" s="349"/>
      <c r="K3" s="350">
        <f>N39</f>
        <v>0</v>
      </c>
      <c r="L3" s="348"/>
      <c r="M3" s="349"/>
      <c r="N3" s="8"/>
      <c r="O3" s="8"/>
      <c r="P3" s="1"/>
      <c r="Q3" s="1"/>
      <c r="R3" s="1"/>
    </row>
    <row r="4" spans="1:18" ht="43" customHeight="1" x14ac:dyDescent="0.2">
      <c r="A4" s="188"/>
      <c r="B4" s="188"/>
      <c r="C4" s="333" t="s">
        <v>3</v>
      </c>
      <c r="D4" s="333"/>
      <c r="E4" s="333"/>
      <c r="F4" s="333"/>
      <c r="G4" s="333"/>
      <c r="H4" s="333"/>
      <c r="I4" s="333"/>
      <c r="J4" s="333"/>
      <c r="K4" s="333"/>
      <c r="L4" s="333"/>
      <c r="M4" s="333"/>
      <c r="N4" s="8"/>
      <c r="O4" s="8"/>
      <c r="P4" s="1"/>
      <c r="Q4" s="1"/>
      <c r="R4" s="1"/>
    </row>
    <row r="5" spans="1:18" ht="16" customHeight="1" x14ac:dyDescent="0.25">
      <c r="A5" s="188"/>
      <c r="B5" s="188"/>
      <c r="C5" s="188"/>
      <c r="D5" s="188"/>
      <c r="E5" s="188"/>
      <c r="F5" s="188"/>
      <c r="G5" s="188"/>
      <c r="H5" s="188"/>
      <c r="I5" s="5"/>
      <c r="J5" s="10"/>
      <c r="K5" s="188"/>
      <c r="L5" s="11"/>
      <c r="M5" s="8"/>
      <c r="N5" s="8"/>
      <c r="O5" s="8"/>
      <c r="P5" s="1"/>
      <c r="Q5" s="1"/>
      <c r="R5" s="1"/>
    </row>
    <row r="6" spans="1:18" ht="127" customHeight="1" x14ac:dyDescent="0.25">
      <c r="B6" s="201" t="s">
        <v>4</v>
      </c>
      <c r="C6" s="279" t="s">
        <v>5</v>
      </c>
      <c r="D6" s="280"/>
      <c r="E6" s="280"/>
      <c r="F6" s="280"/>
      <c r="G6" s="280"/>
      <c r="H6" s="280"/>
      <c r="I6" s="280"/>
      <c r="J6" s="280"/>
      <c r="K6" s="11"/>
      <c r="L6" s="12"/>
      <c r="M6" s="8"/>
      <c r="N6" s="8"/>
      <c r="O6" s="8"/>
      <c r="P6" s="1"/>
      <c r="Q6" s="1"/>
      <c r="R6" s="1"/>
    </row>
    <row r="7" spans="1:18" ht="30" customHeight="1" x14ac:dyDescent="0.25">
      <c r="A7" s="62"/>
      <c r="B7" s="62"/>
      <c r="C7" s="62"/>
      <c r="D7" s="61"/>
      <c r="E7" s="61"/>
      <c r="F7" s="61"/>
      <c r="G7" s="61"/>
      <c r="H7" s="61"/>
      <c r="I7" s="61"/>
      <c r="J7" s="11"/>
      <c r="K7" s="11"/>
      <c r="L7" s="12"/>
      <c r="M7" s="8"/>
      <c r="N7" s="8"/>
      <c r="O7" s="8"/>
      <c r="P7" s="1"/>
      <c r="Q7" s="1"/>
      <c r="R7" s="1"/>
    </row>
    <row r="8" spans="1:18" ht="24" customHeight="1" x14ac:dyDescent="0.25">
      <c r="A8" s="62"/>
      <c r="B8" s="281" t="s">
        <v>6</v>
      </c>
      <c r="C8" s="282"/>
      <c r="D8" s="283"/>
      <c r="E8" s="61"/>
      <c r="F8" s="281" t="s">
        <v>7</v>
      </c>
      <c r="G8" s="282"/>
      <c r="H8" s="283"/>
      <c r="I8" s="61"/>
      <c r="J8" s="281" t="s">
        <v>8</v>
      </c>
      <c r="K8" s="282"/>
      <c r="L8" s="283"/>
      <c r="M8" s="8"/>
      <c r="N8" s="281" t="s">
        <v>9</v>
      </c>
      <c r="O8" s="282"/>
      <c r="P8" s="283"/>
      <c r="Q8" s="1"/>
      <c r="R8" s="1"/>
    </row>
    <row r="9" spans="1:18" ht="24" customHeight="1" x14ac:dyDescent="0.25">
      <c r="A9" s="62"/>
      <c r="B9" s="284" t="s">
        <v>10</v>
      </c>
      <c r="C9" s="285"/>
      <c r="D9" s="90"/>
      <c r="E9" s="61"/>
      <c r="F9" s="334"/>
      <c r="G9" s="335"/>
      <c r="H9" s="336"/>
      <c r="I9" s="61"/>
      <c r="J9" s="334"/>
      <c r="K9" s="335"/>
      <c r="L9" s="336"/>
      <c r="M9" s="8"/>
      <c r="N9" s="334"/>
      <c r="O9" s="335"/>
      <c r="P9" s="336"/>
      <c r="Q9" s="1"/>
      <c r="R9" s="1"/>
    </row>
    <row r="10" spans="1:18" ht="30" customHeight="1" thickBot="1" x14ac:dyDescent="0.25">
      <c r="B10" s="14"/>
      <c r="C10" s="15"/>
      <c r="D10" s="15"/>
      <c r="E10" s="15"/>
      <c r="F10" s="15"/>
      <c r="G10" s="15"/>
      <c r="H10" s="17"/>
      <c r="I10" s="17"/>
      <c r="J10" s="17"/>
      <c r="K10" s="17"/>
      <c r="L10" s="17"/>
      <c r="M10" s="8"/>
      <c r="N10" s="8"/>
      <c r="O10" s="8"/>
      <c r="P10" s="1"/>
      <c r="Q10" s="1"/>
      <c r="R10" s="1"/>
    </row>
    <row r="11" spans="1:18" ht="74" customHeight="1" thickBot="1" x14ac:dyDescent="0.25">
      <c r="B11" s="340" t="s">
        <v>12</v>
      </c>
      <c r="C11" s="341"/>
      <c r="D11" s="341"/>
      <c r="E11" s="341"/>
      <c r="F11" s="341"/>
      <c r="G11" s="341"/>
      <c r="H11" s="341"/>
      <c r="I11" s="341"/>
      <c r="J11" s="341"/>
      <c r="K11" s="341"/>
      <c r="L11" s="341"/>
      <c r="M11" s="341"/>
      <c r="N11" s="341"/>
      <c r="O11" s="342"/>
      <c r="P11" s="293" t="s">
        <v>13</v>
      </c>
      <c r="Q11" s="294"/>
      <c r="R11" s="295"/>
    </row>
    <row r="12" spans="1:18" ht="30" customHeight="1" thickBot="1" x14ac:dyDescent="0.25">
      <c r="B12" s="275" t="s">
        <v>14</v>
      </c>
      <c r="C12" s="337" t="s">
        <v>15</v>
      </c>
      <c r="D12" s="338"/>
      <c r="E12" s="338"/>
      <c r="F12" s="338"/>
      <c r="G12" s="338"/>
      <c r="H12" s="338"/>
      <c r="I12" s="338"/>
      <c r="J12" s="338"/>
      <c r="K12" s="338"/>
      <c r="L12" s="338"/>
      <c r="M12" s="338"/>
      <c r="N12" s="338"/>
      <c r="O12" s="339"/>
      <c r="P12" s="296"/>
      <c r="Q12" s="297"/>
      <c r="R12" s="298"/>
    </row>
    <row r="13" spans="1:18" ht="36" customHeight="1" thickBot="1" x14ac:dyDescent="0.25">
      <c r="B13" s="276"/>
      <c r="C13" s="94" t="s">
        <v>16</v>
      </c>
      <c r="D13" s="193" t="s">
        <v>17</v>
      </c>
      <c r="E13" s="193" t="s">
        <v>18</v>
      </c>
      <c r="F13" s="193" t="s">
        <v>19</v>
      </c>
      <c r="G13" s="193" t="s">
        <v>20</v>
      </c>
      <c r="H13" s="193" t="s">
        <v>21</v>
      </c>
      <c r="I13" s="193" t="s">
        <v>22</v>
      </c>
      <c r="J13" s="193" t="s">
        <v>23</v>
      </c>
      <c r="K13" s="193" t="s">
        <v>24</v>
      </c>
      <c r="L13" s="193" t="s">
        <v>25</v>
      </c>
      <c r="M13" s="193" t="s">
        <v>26</v>
      </c>
      <c r="N13" s="96" t="s">
        <v>27</v>
      </c>
      <c r="O13" s="194" t="s">
        <v>28</v>
      </c>
      <c r="P13" s="299"/>
      <c r="Q13" s="300"/>
      <c r="R13" s="301"/>
    </row>
    <row r="14" spans="1:18" ht="16" customHeight="1" thickBot="1" x14ac:dyDescent="0.25">
      <c r="B14" s="276"/>
      <c r="C14" s="112" t="s">
        <v>86</v>
      </c>
      <c r="D14" s="110"/>
      <c r="E14" s="110"/>
      <c r="F14" s="110"/>
      <c r="G14" s="113"/>
      <c r="H14" s="110"/>
      <c r="I14" s="110"/>
      <c r="J14" s="110"/>
      <c r="K14" s="110"/>
      <c r="L14" s="110"/>
      <c r="M14" s="110"/>
      <c r="N14" s="105"/>
      <c r="O14" s="101"/>
      <c r="P14" s="308" t="s">
        <v>29</v>
      </c>
      <c r="Q14" s="309"/>
      <c r="R14" s="310"/>
    </row>
    <row r="15" spans="1:18" ht="48" customHeight="1" thickBot="1" x14ac:dyDescent="0.25">
      <c r="B15" s="276"/>
      <c r="C15" s="214" t="s">
        <v>87</v>
      </c>
      <c r="D15" s="98">
        <f>SUM(D16:D21)</f>
        <v>0</v>
      </c>
      <c r="E15" s="98">
        <f t="shared" ref="E15:M15" si="0">SUM(E16:E21)</f>
        <v>0</v>
      </c>
      <c r="F15" s="98">
        <f t="shared" si="0"/>
        <v>0</v>
      </c>
      <c r="G15" s="106">
        <f t="shared" si="0"/>
        <v>0</v>
      </c>
      <c r="H15" s="98">
        <f t="shared" si="0"/>
        <v>0</v>
      </c>
      <c r="I15" s="98">
        <f t="shared" si="0"/>
        <v>0</v>
      </c>
      <c r="J15" s="98">
        <f t="shared" si="0"/>
        <v>0</v>
      </c>
      <c r="K15" s="98">
        <f t="shared" si="0"/>
        <v>0</v>
      </c>
      <c r="L15" s="98">
        <f t="shared" si="0"/>
        <v>0</v>
      </c>
      <c r="M15" s="98">
        <f t="shared" si="0"/>
        <v>0</v>
      </c>
      <c r="N15" s="106">
        <f>SUM(N16:N21)</f>
        <v>0</v>
      </c>
      <c r="O15" s="102" t="e">
        <f>N15/$N$26</f>
        <v>#DIV/0!</v>
      </c>
      <c r="P15" s="311"/>
      <c r="Q15" s="312"/>
      <c r="R15" s="313"/>
    </row>
    <row r="16" spans="1:18" ht="16" customHeight="1" x14ac:dyDescent="0.2">
      <c r="B16" s="276"/>
      <c r="C16" s="215" t="s">
        <v>31</v>
      </c>
      <c r="D16" s="111">
        <v>0</v>
      </c>
      <c r="E16" s="111">
        <v>0</v>
      </c>
      <c r="F16" s="111">
        <v>0</v>
      </c>
      <c r="G16" s="114">
        <v>0</v>
      </c>
      <c r="H16" s="111">
        <v>0</v>
      </c>
      <c r="I16" s="111">
        <v>0</v>
      </c>
      <c r="J16" s="111">
        <v>0</v>
      </c>
      <c r="K16" s="111">
        <v>0</v>
      </c>
      <c r="L16" s="111">
        <v>0</v>
      </c>
      <c r="M16" s="111">
        <v>0</v>
      </c>
      <c r="N16" s="107">
        <f>SUM(D16:M16)</f>
        <v>0</v>
      </c>
      <c r="O16" s="103" t="e">
        <f>N16/$N$26</f>
        <v>#DIV/0!</v>
      </c>
      <c r="P16" s="311"/>
      <c r="Q16" s="312"/>
      <c r="R16" s="313"/>
    </row>
    <row r="17" spans="2:18" ht="45" x14ac:dyDescent="0.2">
      <c r="B17" s="276"/>
      <c r="C17" s="217" t="s">
        <v>32</v>
      </c>
      <c r="D17" s="111">
        <v>0</v>
      </c>
      <c r="E17" s="111">
        <v>0</v>
      </c>
      <c r="F17" s="111">
        <v>0</v>
      </c>
      <c r="G17" s="114">
        <v>0</v>
      </c>
      <c r="H17" s="111">
        <v>0</v>
      </c>
      <c r="I17" s="111">
        <v>0</v>
      </c>
      <c r="J17" s="111">
        <v>0</v>
      </c>
      <c r="K17" s="111">
        <v>0</v>
      </c>
      <c r="L17" s="111">
        <v>0</v>
      </c>
      <c r="M17" s="111">
        <v>0</v>
      </c>
      <c r="N17" s="107">
        <f>SUM(D17:M17)</f>
        <v>0</v>
      </c>
      <c r="O17" s="103" t="e">
        <f t="shared" ref="O17:O21" si="1">N17/$N$26</f>
        <v>#DIV/0!</v>
      </c>
      <c r="P17" s="311"/>
      <c r="Q17" s="312"/>
      <c r="R17" s="313"/>
    </row>
    <row r="18" spans="2:18" ht="44" customHeight="1" x14ac:dyDescent="0.2">
      <c r="B18" s="276"/>
      <c r="C18" s="216" t="s">
        <v>33</v>
      </c>
      <c r="D18" s="111">
        <v>0</v>
      </c>
      <c r="E18" s="111">
        <v>0</v>
      </c>
      <c r="F18" s="111">
        <v>0</v>
      </c>
      <c r="G18" s="114">
        <v>0</v>
      </c>
      <c r="H18" s="111">
        <v>0</v>
      </c>
      <c r="I18" s="111">
        <v>0</v>
      </c>
      <c r="J18" s="111">
        <v>0</v>
      </c>
      <c r="K18" s="111">
        <v>0</v>
      </c>
      <c r="L18" s="111">
        <v>0</v>
      </c>
      <c r="M18" s="111">
        <v>0</v>
      </c>
      <c r="N18" s="107">
        <f t="shared" ref="N18" si="2">SUM(D18:M18)</f>
        <v>0</v>
      </c>
      <c r="O18" s="103" t="e">
        <f t="shared" si="1"/>
        <v>#DIV/0!</v>
      </c>
      <c r="P18" s="311"/>
      <c r="Q18" s="312"/>
      <c r="R18" s="313"/>
    </row>
    <row r="19" spans="2:18" ht="44" customHeight="1" x14ac:dyDescent="0.2">
      <c r="B19" s="276"/>
      <c r="C19" s="216" t="s">
        <v>34</v>
      </c>
      <c r="D19" s="111">
        <v>0</v>
      </c>
      <c r="E19" s="111">
        <v>0</v>
      </c>
      <c r="F19" s="111">
        <v>0</v>
      </c>
      <c r="G19" s="114">
        <v>0</v>
      </c>
      <c r="H19" s="111">
        <v>0</v>
      </c>
      <c r="I19" s="111">
        <v>0</v>
      </c>
      <c r="J19" s="111">
        <v>0</v>
      </c>
      <c r="K19" s="111">
        <v>0</v>
      </c>
      <c r="L19" s="111">
        <v>0</v>
      </c>
      <c r="M19" s="111">
        <v>0</v>
      </c>
      <c r="N19" s="107">
        <f>SUM(D19:M19)</f>
        <v>0</v>
      </c>
      <c r="O19" s="103" t="e">
        <f t="shared" si="1"/>
        <v>#DIV/0!</v>
      </c>
      <c r="P19" s="311"/>
      <c r="Q19" s="312"/>
      <c r="R19" s="313"/>
    </row>
    <row r="20" spans="2:18" ht="36" customHeight="1" x14ac:dyDescent="0.2">
      <c r="B20" s="276"/>
      <c r="C20" s="216" t="s">
        <v>35</v>
      </c>
      <c r="D20" s="111">
        <v>0</v>
      </c>
      <c r="E20" s="111">
        <v>0</v>
      </c>
      <c r="F20" s="111">
        <v>0</v>
      </c>
      <c r="G20" s="114">
        <v>0</v>
      </c>
      <c r="H20" s="111">
        <v>0</v>
      </c>
      <c r="I20" s="111">
        <v>0</v>
      </c>
      <c r="J20" s="111">
        <v>0</v>
      </c>
      <c r="K20" s="111">
        <v>0</v>
      </c>
      <c r="L20" s="111">
        <v>0</v>
      </c>
      <c r="M20" s="111">
        <v>0</v>
      </c>
      <c r="N20" s="107">
        <f t="shared" ref="N20:N21" si="3">SUM(D20:M20)</f>
        <v>0</v>
      </c>
      <c r="O20" s="103" t="e">
        <f t="shared" si="1"/>
        <v>#DIV/0!</v>
      </c>
      <c r="P20" s="311"/>
      <c r="Q20" s="312"/>
      <c r="R20" s="313"/>
    </row>
    <row r="21" spans="2:18" ht="44" customHeight="1" thickBot="1" x14ac:dyDescent="0.25">
      <c r="B21" s="276"/>
      <c r="C21" s="216" t="s">
        <v>36</v>
      </c>
      <c r="D21" s="111">
        <v>0</v>
      </c>
      <c r="E21" s="111">
        <v>0</v>
      </c>
      <c r="F21" s="111">
        <v>0</v>
      </c>
      <c r="G21" s="114">
        <v>0</v>
      </c>
      <c r="H21" s="111">
        <v>0</v>
      </c>
      <c r="I21" s="111">
        <v>0</v>
      </c>
      <c r="J21" s="111">
        <v>0</v>
      </c>
      <c r="K21" s="111">
        <v>0</v>
      </c>
      <c r="L21" s="111">
        <v>0</v>
      </c>
      <c r="M21" s="111">
        <v>0</v>
      </c>
      <c r="N21" s="107">
        <f t="shared" si="3"/>
        <v>0</v>
      </c>
      <c r="O21" s="103" t="e">
        <f t="shared" si="1"/>
        <v>#DIV/0!</v>
      </c>
      <c r="P21" s="311"/>
      <c r="Q21" s="312"/>
      <c r="R21" s="313"/>
    </row>
    <row r="22" spans="2:18" ht="16" customHeight="1" thickBot="1" x14ac:dyDescent="0.25">
      <c r="B22" s="276"/>
      <c r="C22" s="202" t="s">
        <v>37</v>
      </c>
      <c r="D22" s="98">
        <f>SUM(D23:D25)</f>
        <v>0</v>
      </c>
      <c r="E22" s="98">
        <f t="shared" ref="E22:M22" si="4">SUM(E23:E25)</f>
        <v>0</v>
      </c>
      <c r="F22" s="98">
        <f t="shared" si="4"/>
        <v>0</v>
      </c>
      <c r="G22" s="106">
        <f t="shared" si="4"/>
        <v>0</v>
      </c>
      <c r="H22" s="98">
        <f t="shared" si="4"/>
        <v>0</v>
      </c>
      <c r="I22" s="98">
        <f t="shared" si="4"/>
        <v>0</v>
      </c>
      <c r="J22" s="98">
        <f t="shared" si="4"/>
        <v>0</v>
      </c>
      <c r="K22" s="98">
        <f t="shared" si="4"/>
        <v>0</v>
      </c>
      <c r="L22" s="98">
        <f t="shared" si="4"/>
        <v>0</v>
      </c>
      <c r="M22" s="98">
        <f t="shared" si="4"/>
        <v>0</v>
      </c>
      <c r="N22" s="106">
        <f>SUM(N23:N25)</f>
        <v>0</v>
      </c>
      <c r="O22" s="102" t="e">
        <f>N22/$N$26</f>
        <v>#DIV/0!</v>
      </c>
      <c r="P22" s="311"/>
      <c r="Q22" s="312"/>
      <c r="R22" s="313"/>
    </row>
    <row r="23" spans="2:18" ht="78" customHeight="1" x14ac:dyDescent="0.2">
      <c r="B23" s="276"/>
      <c r="C23" s="207" t="s">
        <v>38</v>
      </c>
      <c r="D23" s="111">
        <v>0</v>
      </c>
      <c r="E23" s="111">
        <v>0</v>
      </c>
      <c r="F23" s="111">
        <v>0</v>
      </c>
      <c r="G23" s="114">
        <v>0</v>
      </c>
      <c r="H23" s="111">
        <v>0</v>
      </c>
      <c r="I23" s="111">
        <v>0</v>
      </c>
      <c r="J23" s="111">
        <v>0</v>
      </c>
      <c r="K23" s="111">
        <v>0</v>
      </c>
      <c r="L23" s="111">
        <v>0</v>
      </c>
      <c r="M23" s="111">
        <v>0</v>
      </c>
      <c r="N23" s="107">
        <f>SUM(D23:M23)</f>
        <v>0</v>
      </c>
      <c r="O23" s="103" t="e">
        <f>N23/$N$26</f>
        <v>#DIV/0!</v>
      </c>
      <c r="P23" s="311"/>
      <c r="Q23" s="312"/>
      <c r="R23" s="313"/>
    </row>
    <row r="24" spans="2:18" ht="60" customHeight="1" x14ac:dyDescent="0.2">
      <c r="B24" s="276"/>
      <c r="C24" s="192" t="s">
        <v>88</v>
      </c>
      <c r="D24" s="111">
        <v>0</v>
      </c>
      <c r="E24" s="111">
        <v>0</v>
      </c>
      <c r="F24" s="111">
        <v>0</v>
      </c>
      <c r="G24" s="114">
        <v>0</v>
      </c>
      <c r="H24" s="111">
        <v>0</v>
      </c>
      <c r="I24" s="111">
        <v>0</v>
      </c>
      <c r="J24" s="111">
        <v>0</v>
      </c>
      <c r="K24" s="111">
        <v>0</v>
      </c>
      <c r="L24" s="111">
        <v>0</v>
      </c>
      <c r="M24" s="111">
        <v>0</v>
      </c>
      <c r="N24" s="107">
        <f t="shared" ref="N24" si="5">SUM(D24:M24)</f>
        <v>0</v>
      </c>
      <c r="O24" s="103" t="e">
        <f t="shared" ref="O24:O25" si="6">N24/$N$26</f>
        <v>#DIV/0!</v>
      </c>
      <c r="P24" s="311"/>
      <c r="Q24" s="312"/>
      <c r="R24" s="313"/>
    </row>
    <row r="25" spans="2:18" ht="42" customHeight="1" thickBot="1" x14ac:dyDescent="0.25">
      <c r="B25" s="276"/>
      <c r="C25" s="203" t="s">
        <v>40</v>
      </c>
      <c r="D25" s="111">
        <v>0</v>
      </c>
      <c r="E25" s="111">
        <v>0</v>
      </c>
      <c r="F25" s="111">
        <v>0</v>
      </c>
      <c r="G25" s="114">
        <v>0</v>
      </c>
      <c r="H25" s="111">
        <v>0</v>
      </c>
      <c r="I25" s="111">
        <v>0</v>
      </c>
      <c r="J25" s="111">
        <v>0</v>
      </c>
      <c r="K25" s="111">
        <v>0</v>
      </c>
      <c r="L25" s="111">
        <v>0</v>
      </c>
      <c r="M25" s="111">
        <v>0</v>
      </c>
      <c r="N25" s="107">
        <f>SUM(D25:M25)</f>
        <v>0</v>
      </c>
      <c r="O25" s="103" t="e">
        <f t="shared" si="6"/>
        <v>#DIV/0!</v>
      </c>
      <c r="P25" s="311"/>
      <c r="Q25" s="312"/>
      <c r="R25" s="313"/>
    </row>
    <row r="26" spans="2:18" ht="30" customHeight="1" thickBot="1" x14ac:dyDescent="0.25">
      <c r="B26" s="277"/>
      <c r="C26" s="210" t="s">
        <v>41</v>
      </c>
      <c r="D26" s="106">
        <f>SUM(D15+D22)</f>
        <v>0</v>
      </c>
      <c r="E26" s="106">
        <f t="shared" ref="E26:L26" si="7">SUM(E15+E22)</f>
        <v>0</v>
      </c>
      <c r="F26" s="106">
        <f t="shared" si="7"/>
        <v>0</v>
      </c>
      <c r="G26" s="106">
        <f t="shared" si="7"/>
        <v>0</v>
      </c>
      <c r="H26" s="106">
        <f t="shared" si="7"/>
        <v>0</v>
      </c>
      <c r="I26" s="106">
        <f t="shared" si="7"/>
        <v>0</v>
      </c>
      <c r="J26" s="106">
        <f t="shared" si="7"/>
        <v>0</v>
      </c>
      <c r="K26" s="106">
        <f t="shared" si="7"/>
        <v>0</v>
      </c>
      <c r="L26" s="106">
        <f t="shared" si="7"/>
        <v>0</v>
      </c>
      <c r="M26" s="106">
        <f>SUM(M15+M22)</f>
        <v>0</v>
      </c>
      <c r="N26" s="108">
        <f>IF(SUM(D26:M26)=SUM(N15,N22),SUM(D26:M26),"ERREUR !")</f>
        <v>0</v>
      </c>
      <c r="O26" s="104" t="e">
        <f>IF(SUM(D26:M26)=SUM(O15,O22),SUM(D26:M26),"ERREUR !")</f>
        <v>#DIV/0!</v>
      </c>
      <c r="P26" s="311"/>
      <c r="Q26" s="312"/>
      <c r="R26" s="313"/>
    </row>
    <row r="27" spans="2:18" ht="32" customHeight="1" thickBot="1" x14ac:dyDescent="0.25">
      <c r="B27" s="277"/>
      <c r="C27" s="211" t="s">
        <v>42</v>
      </c>
      <c r="D27" s="115" t="e">
        <f>D26/$N$26</f>
        <v>#DIV/0!</v>
      </c>
      <c r="E27" s="115" t="e">
        <f t="shared" ref="E27:M27" si="8">E26/$N$26</f>
        <v>#DIV/0!</v>
      </c>
      <c r="F27" s="115" t="e">
        <f t="shared" si="8"/>
        <v>#DIV/0!</v>
      </c>
      <c r="G27" s="115" t="e">
        <f t="shared" si="8"/>
        <v>#DIV/0!</v>
      </c>
      <c r="H27" s="115" t="e">
        <f t="shared" si="8"/>
        <v>#DIV/0!</v>
      </c>
      <c r="I27" s="115" t="e">
        <f t="shared" si="8"/>
        <v>#DIV/0!</v>
      </c>
      <c r="J27" s="115" t="e">
        <f t="shared" si="8"/>
        <v>#DIV/0!</v>
      </c>
      <c r="K27" s="115" t="e">
        <f t="shared" si="8"/>
        <v>#DIV/0!</v>
      </c>
      <c r="L27" s="115" t="e">
        <f t="shared" si="8"/>
        <v>#DIV/0!</v>
      </c>
      <c r="M27" s="115" t="e">
        <f t="shared" si="8"/>
        <v>#DIV/0!</v>
      </c>
      <c r="N27" s="109" t="e">
        <f>SUM(D27:M27)</f>
        <v>#DIV/0!</v>
      </c>
      <c r="O27" s="100"/>
      <c r="P27" s="311"/>
      <c r="Q27" s="312"/>
      <c r="R27" s="313"/>
    </row>
    <row r="28" spans="2:18" ht="30" customHeight="1" thickBot="1" x14ac:dyDescent="0.25">
      <c r="B28" s="276"/>
      <c r="C28" s="265" t="s">
        <v>43</v>
      </c>
      <c r="D28" s="266"/>
      <c r="E28" s="266"/>
      <c r="F28" s="266"/>
      <c r="G28" s="266"/>
      <c r="H28" s="266"/>
      <c r="I28" s="266"/>
      <c r="J28" s="266"/>
      <c r="K28" s="266"/>
      <c r="L28" s="266"/>
      <c r="M28" s="266"/>
      <c r="N28" s="266"/>
      <c r="O28" s="267"/>
      <c r="P28" s="311"/>
      <c r="Q28" s="312"/>
      <c r="R28" s="313"/>
    </row>
    <row r="29" spans="2:18" ht="36" customHeight="1" thickBot="1" x14ac:dyDescent="0.25">
      <c r="B29" s="276"/>
      <c r="C29" s="116" t="s">
        <v>44</v>
      </c>
      <c r="D29" s="96" t="str">
        <f t="shared" ref="D29:M29" si="9">D13</f>
        <v>Nom de l'entreprise  Membre #1</v>
      </c>
      <c r="E29" s="96" t="str">
        <f t="shared" si="9"/>
        <v>Nom de l'entreprise  Membre #2</v>
      </c>
      <c r="F29" s="96" t="str">
        <f t="shared" si="9"/>
        <v>Nom de l'entreprise  Membre #3</v>
      </c>
      <c r="G29" s="96" t="str">
        <f t="shared" si="9"/>
        <v>Nom de l'entreprise  Membre #4</v>
      </c>
      <c r="H29" s="96" t="str">
        <f t="shared" si="9"/>
        <v>Nom de l'entreprise  Membre #5</v>
      </c>
      <c r="I29" s="96" t="str">
        <f t="shared" si="9"/>
        <v>Nom de l'entreprise  Membre #6</v>
      </c>
      <c r="J29" s="96" t="str">
        <f t="shared" si="9"/>
        <v>Nom de l'entreprise  Membre #7</v>
      </c>
      <c r="K29" s="96" t="str">
        <f t="shared" si="9"/>
        <v>Nom de l'entreprise  Membre #8</v>
      </c>
      <c r="L29" s="96" t="str">
        <f t="shared" si="9"/>
        <v>Nom de l'entreprise  Membre #9</v>
      </c>
      <c r="M29" s="117" t="str">
        <f t="shared" si="9"/>
        <v>Nom de l'entreprise  Membre #10</v>
      </c>
      <c r="N29" s="96" t="s">
        <v>45</v>
      </c>
      <c r="O29" s="96" t="s">
        <v>28</v>
      </c>
      <c r="P29" s="311"/>
      <c r="Q29" s="312"/>
      <c r="R29" s="313"/>
    </row>
    <row r="30" spans="2:18" ht="16" customHeight="1" thickBot="1" x14ac:dyDescent="0.25">
      <c r="B30" s="276"/>
      <c r="C30" s="137" t="s">
        <v>86</v>
      </c>
      <c r="D30" s="133">
        <f>SUM(D31:D31)</f>
        <v>0</v>
      </c>
      <c r="E30" s="133">
        <f t="shared" ref="E30:M30" si="10">SUM(E31:E31)</f>
        <v>0</v>
      </c>
      <c r="F30" s="133">
        <f t="shared" si="10"/>
        <v>0</v>
      </c>
      <c r="G30" s="133">
        <f t="shared" si="10"/>
        <v>0</v>
      </c>
      <c r="H30" s="133">
        <f t="shared" si="10"/>
        <v>0</v>
      </c>
      <c r="I30" s="133">
        <f t="shared" si="10"/>
        <v>0</v>
      </c>
      <c r="J30" s="133">
        <f t="shared" si="10"/>
        <v>0</v>
      </c>
      <c r="K30" s="133">
        <f t="shared" si="10"/>
        <v>0</v>
      </c>
      <c r="L30" s="133">
        <f t="shared" si="10"/>
        <v>0</v>
      </c>
      <c r="M30" s="133">
        <f t="shared" si="10"/>
        <v>0</v>
      </c>
      <c r="N30" s="129">
        <f t="shared" ref="N30" si="11">SUM(N31:N31)</f>
        <v>0</v>
      </c>
      <c r="O30" s="119" t="e">
        <f>SUM(O31:O31)</f>
        <v>#DIV/0!</v>
      </c>
      <c r="P30" s="311"/>
      <c r="Q30" s="312"/>
      <c r="R30" s="313"/>
    </row>
    <row r="31" spans="2:18" ht="32" customHeight="1" thickBot="1" x14ac:dyDescent="0.25">
      <c r="B31" s="276"/>
      <c r="C31" s="138" t="s">
        <v>87</v>
      </c>
      <c r="D31" s="99">
        <f>IF(D15*0.75&gt;50000,50000,D15*0.75)</f>
        <v>0</v>
      </c>
      <c r="E31" s="99">
        <f t="shared" ref="E31:M31" si="12">IF(E15*0.75&gt;50000,50000,E15*0.75)</f>
        <v>0</v>
      </c>
      <c r="F31" s="99">
        <f t="shared" si="12"/>
        <v>0</v>
      </c>
      <c r="G31" s="99">
        <f t="shared" si="12"/>
        <v>0</v>
      </c>
      <c r="H31" s="99">
        <f t="shared" si="12"/>
        <v>0</v>
      </c>
      <c r="I31" s="99">
        <f t="shared" si="12"/>
        <v>0</v>
      </c>
      <c r="J31" s="99">
        <f t="shared" si="12"/>
        <v>0</v>
      </c>
      <c r="K31" s="99">
        <f t="shared" si="12"/>
        <v>0</v>
      </c>
      <c r="L31" s="99">
        <f t="shared" si="12"/>
        <v>0</v>
      </c>
      <c r="M31" s="99">
        <f t="shared" si="12"/>
        <v>0</v>
      </c>
      <c r="N31" s="107">
        <f>SUM(D31:M31)</f>
        <v>0</v>
      </c>
      <c r="O31" s="200" t="e">
        <f>N31/$N$26</f>
        <v>#DIV/0!</v>
      </c>
      <c r="P31" s="311"/>
      <c r="Q31" s="312"/>
      <c r="R31" s="313"/>
    </row>
    <row r="32" spans="2:18" ht="15" customHeight="1" thickBot="1" x14ac:dyDescent="0.25">
      <c r="B32" s="276"/>
      <c r="C32" s="137" t="s">
        <v>48</v>
      </c>
      <c r="D32" s="118">
        <f>D33+D34</f>
        <v>0</v>
      </c>
      <c r="E32" s="118">
        <f t="shared" ref="E32:M32" si="13">E33+E34</f>
        <v>0</v>
      </c>
      <c r="F32" s="118">
        <f t="shared" si="13"/>
        <v>0</v>
      </c>
      <c r="G32" s="118">
        <f t="shared" si="13"/>
        <v>0</v>
      </c>
      <c r="H32" s="118">
        <f t="shared" si="13"/>
        <v>0</v>
      </c>
      <c r="I32" s="118">
        <f t="shared" si="13"/>
        <v>0</v>
      </c>
      <c r="J32" s="118">
        <f t="shared" si="13"/>
        <v>0</v>
      </c>
      <c r="K32" s="118">
        <f t="shared" si="13"/>
        <v>0</v>
      </c>
      <c r="L32" s="118">
        <f t="shared" si="13"/>
        <v>0</v>
      </c>
      <c r="M32" s="118">
        <f t="shared" si="13"/>
        <v>0</v>
      </c>
      <c r="N32" s="129">
        <f>SUM(N33:N34)</f>
        <v>0</v>
      </c>
      <c r="O32" s="119" t="e">
        <f>SUM(O33:O34)</f>
        <v>#DIV/0!</v>
      </c>
      <c r="P32" s="311"/>
      <c r="Q32" s="312"/>
      <c r="R32" s="313"/>
    </row>
    <row r="33" spans="1:54" ht="16" customHeight="1" x14ac:dyDescent="0.2">
      <c r="B33" s="276"/>
      <c r="C33" s="139" t="s">
        <v>49</v>
      </c>
      <c r="D33" s="99">
        <f>IF(SUM(D23:D24)*0.75&gt;($N$26*0.1),($N$26*0.1),SUM(D23:D24)*0.75)</f>
        <v>0</v>
      </c>
      <c r="E33" s="99">
        <f t="shared" ref="E33:M33" si="14">IF(SUM(E23:E24)*0.75&gt;($N$26*0.1),($N$26*0.1),SUM(E23:E24)*0.75)</f>
        <v>0</v>
      </c>
      <c r="F33" s="99">
        <f t="shared" si="14"/>
        <v>0</v>
      </c>
      <c r="G33" s="99">
        <f t="shared" si="14"/>
        <v>0</v>
      </c>
      <c r="H33" s="99">
        <f t="shared" si="14"/>
        <v>0</v>
      </c>
      <c r="I33" s="99">
        <f t="shared" si="14"/>
        <v>0</v>
      </c>
      <c r="J33" s="99">
        <f t="shared" si="14"/>
        <v>0</v>
      </c>
      <c r="K33" s="99">
        <f t="shared" si="14"/>
        <v>0</v>
      </c>
      <c r="L33" s="99">
        <f t="shared" si="14"/>
        <v>0</v>
      </c>
      <c r="M33" s="99">
        <f t="shared" si="14"/>
        <v>0</v>
      </c>
      <c r="N33" s="107">
        <f>SUM(D33:M33)</f>
        <v>0</v>
      </c>
      <c r="O33" s="103" t="e">
        <f>N33/$N$26</f>
        <v>#DIV/0!</v>
      </c>
      <c r="P33" s="311"/>
      <c r="Q33" s="312"/>
      <c r="R33" s="313"/>
    </row>
    <row r="34" spans="1:54" ht="17" thickBot="1" x14ac:dyDescent="0.25">
      <c r="B34" s="276"/>
      <c r="C34" s="140" t="s">
        <v>50</v>
      </c>
      <c r="D34" s="99">
        <f>IF(AND(D25*0.75&gt;($N26*0.1),D25*0.75&lt;10000),($N26*0.1),D25*0.75)</f>
        <v>0</v>
      </c>
      <c r="E34" s="99">
        <f t="shared" ref="E34:M34" si="15">IF(AND(E25*0.75&gt;($N26*0.1),E25*0.75&lt;10000),($N26*0.1),E25*0.75)</f>
        <v>0</v>
      </c>
      <c r="F34" s="99">
        <f t="shared" si="15"/>
        <v>0</v>
      </c>
      <c r="G34" s="99">
        <f t="shared" si="15"/>
        <v>0</v>
      </c>
      <c r="H34" s="99">
        <f t="shared" si="15"/>
        <v>0</v>
      </c>
      <c r="I34" s="99">
        <f t="shared" si="15"/>
        <v>0</v>
      </c>
      <c r="J34" s="99">
        <f t="shared" si="15"/>
        <v>0</v>
      </c>
      <c r="K34" s="99">
        <f t="shared" si="15"/>
        <v>0</v>
      </c>
      <c r="L34" s="99">
        <f t="shared" si="15"/>
        <v>0</v>
      </c>
      <c r="M34" s="99">
        <f t="shared" si="15"/>
        <v>0</v>
      </c>
      <c r="N34" s="107">
        <f>SUM(D34:M34)</f>
        <v>0</v>
      </c>
      <c r="O34" s="103" t="e">
        <f>N34/$N$26</f>
        <v>#DIV/0!</v>
      </c>
      <c r="P34" s="311"/>
      <c r="Q34" s="312"/>
      <c r="R34" s="313"/>
      <c r="S34" s="70"/>
    </row>
    <row r="35" spans="1:54" ht="17" thickBot="1" x14ac:dyDescent="0.25">
      <c r="B35" s="276"/>
      <c r="C35" s="137" t="s">
        <v>51</v>
      </c>
      <c r="D35" s="134">
        <f>SUM(D36:D38)</f>
        <v>0</v>
      </c>
      <c r="E35" s="134">
        <f t="shared" ref="E35:L35" si="16">SUM(E36:E38)</f>
        <v>0</v>
      </c>
      <c r="F35" s="134">
        <f t="shared" si="16"/>
        <v>0</v>
      </c>
      <c r="G35" s="134">
        <f t="shared" si="16"/>
        <v>0</v>
      </c>
      <c r="H35" s="134">
        <f t="shared" si="16"/>
        <v>0</v>
      </c>
      <c r="I35" s="134">
        <f t="shared" si="16"/>
        <v>0</v>
      </c>
      <c r="J35" s="134">
        <f t="shared" si="16"/>
        <v>0</v>
      </c>
      <c r="K35" s="134">
        <f t="shared" si="16"/>
        <v>0</v>
      </c>
      <c r="L35" s="134">
        <f t="shared" si="16"/>
        <v>0</v>
      </c>
      <c r="M35" s="134">
        <f>SUM(M36:M38)</f>
        <v>0</v>
      </c>
      <c r="N35" s="130">
        <f>SUM(N36:N38)</f>
        <v>0</v>
      </c>
      <c r="O35" s="120" t="e">
        <f>SUM(O36:O38)</f>
        <v>#DIV/0!</v>
      </c>
      <c r="P35" s="311"/>
      <c r="Q35" s="312"/>
      <c r="R35" s="313"/>
      <c r="S35" s="70" t="s">
        <v>52</v>
      </c>
    </row>
    <row r="36" spans="1:54" ht="50" customHeight="1" thickBot="1" x14ac:dyDescent="0.25">
      <c r="B36" s="276"/>
      <c r="C36" s="195" t="s">
        <v>53</v>
      </c>
      <c r="D36" s="127">
        <v>0</v>
      </c>
      <c r="E36" s="127">
        <v>0</v>
      </c>
      <c r="F36" s="127">
        <v>0</v>
      </c>
      <c r="G36" s="127">
        <v>0</v>
      </c>
      <c r="H36" s="127">
        <v>0</v>
      </c>
      <c r="I36" s="127">
        <v>0</v>
      </c>
      <c r="J36" s="127">
        <v>0</v>
      </c>
      <c r="K36" s="127">
        <v>0</v>
      </c>
      <c r="L36" s="127">
        <v>0</v>
      </c>
      <c r="M36" s="127">
        <v>0</v>
      </c>
      <c r="N36" s="131">
        <f>SUM(D36:M36)</f>
        <v>0</v>
      </c>
      <c r="O36" s="121" t="e">
        <f>N36/$N$26</f>
        <v>#DIV/0!</v>
      </c>
      <c r="P36" s="311"/>
      <c r="Q36" s="312"/>
      <c r="R36" s="313"/>
    </row>
    <row r="37" spans="1:54" ht="46" thickBot="1" x14ac:dyDescent="0.25">
      <c r="B37" s="276"/>
      <c r="C37" s="195" t="s">
        <v>53</v>
      </c>
      <c r="D37" s="127">
        <v>0</v>
      </c>
      <c r="E37" s="127">
        <v>0</v>
      </c>
      <c r="F37" s="127">
        <v>0</v>
      </c>
      <c r="G37" s="127">
        <v>0</v>
      </c>
      <c r="H37" s="127">
        <v>0</v>
      </c>
      <c r="I37" s="127">
        <v>0</v>
      </c>
      <c r="J37" s="127">
        <v>0</v>
      </c>
      <c r="K37" s="127">
        <v>0</v>
      </c>
      <c r="L37" s="127">
        <v>0</v>
      </c>
      <c r="M37" s="127">
        <v>0</v>
      </c>
      <c r="N37" s="131">
        <f>SUM(D37:M37)</f>
        <v>0</v>
      </c>
      <c r="O37" s="121" t="e">
        <f>N37/$N$26</f>
        <v>#DIV/0!</v>
      </c>
      <c r="P37" s="311"/>
      <c r="Q37" s="312"/>
      <c r="R37" s="313"/>
    </row>
    <row r="38" spans="1:54" ht="46" thickBot="1" x14ac:dyDescent="0.25">
      <c r="B38" s="276"/>
      <c r="C38" s="195" t="s">
        <v>53</v>
      </c>
      <c r="D38" s="127">
        <v>0</v>
      </c>
      <c r="E38" s="127">
        <v>0</v>
      </c>
      <c r="F38" s="127">
        <v>0</v>
      </c>
      <c r="G38" s="127">
        <v>0</v>
      </c>
      <c r="H38" s="127">
        <v>0</v>
      </c>
      <c r="I38" s="127">
        <v>0</v>
      </c>
      <c r="J38" s="127">
        <v>0</v>
      </c>
      <c r="K38" s="127">
        <v>0</v>
      </c>
      <c r="L38" s="127">
        <v>0</v>
      </c>
      <c r="M38" s="127">
        <v>0</v>
      </c>
      <c r="N38" s="131">
        <f>SUM(D38:M38)</f>
        <v>0</v>
      </c>
      <c r="O38" s="121" t="e">
        <f>N38/$N$26</f>
        <v>#DIV/0!</v>
      </c>
      <c r="P38" s="311"/>
      <c r="Q38" s="312"/>
      <c r="R38" s="313"/>
    </row>
    <row r="39" spans="1:54" ht="50" customHeight="1" thickBot="1" x14ac:dyDescent="0.25">
      <c r="B39" s="276"/>
      <c r="C39" s="141" t="s">
        <v>54</v>
      </c>
      <c r="D39" s="135">
        <f t="shared" ref="D39:M39" si="17">D30+D32-D35</f>
        <v>0</v>
      </c>
      <c r="E39" s="135">
        <f t="shared" si="17"/>
        <v>0</v>
      </c>
      <c r="F39" s="135">
        <f t="shared" si="17"/>
        <v>0</v>
      </c>
      <c r="G39" s="135">
        <f t="shared" si="17"/>
        <v>0</v>
      </c>
      <c r="H39" s="135">
        <f t="shared" si="17"/>
        <v>0</v>
      </c>
      <c r="I39" s="135">
        <f t="shared" si="17"/>
        <v>0</v>
      </c>
      <c r="J39" s="135">
        <f t="shared" si="17"/>
        <v>0</v>
      </c>
      <c r="K39" s="135">
        <f t="shared" si="17"/>
        <v>0</v>
      </c>
      <c r="L39" s="135">
        <f t="shared" si="17"/>
        <v>0</v>
      </c>
      <c r="M39" s="135">
        <f t="shared" si="17"/>
        <v>0</v>
      </c>
      <c r="N39" s="132">
        <f>SUM(D39:M39)</f>
        <v>0</v>
      </c>
      <c r="O39" s="122" t="e">
        <f>N39/$N$26</f>
        <v>#DIV/0!</v>
      </c>
      <c r="P39" s="311"/>
      <c r="Q39" s="312"/>
      <c r="R39" s="313"/>
    </row>
    <row r="40" spans="1:54" ht="17" thickBot="1" x14ac:dyDescent="0.25">
      <c r="B40" s="276"/>
      <c r="C40" s="142" t="s">
        <v>55</v>
      </c>
      <c r="D40" s="178">
        <f>D39+D35</f>
        <v>0</v>
      </c>
      <c r="E40" s="178">
        <f t="shared" ref="E40:M40" si="18">E39+E35</f>
        <v>0</v>
      </c>
      <c r="F40" s="178">
        <f t="shared" si="18"/>
        <v>0</v>
      </c>
      <c r="G40" s="178">
        <f t="shared" si="18"/>
        <v>0</v>
      </c>
      <c r="H40" s="178">
        <f t="shared" si="18"/>
        <v>0</v>
      </c>
      <c r="I40" s="178">
        <f t="shared" si="18"/>
        <v>0</v>
      </c>
      <c r="J40" s="178">
        <f t="shared" si="18"/>
        <v>0</v>
      </c>
      <c r="K40" s="178">
        <f t="shared" si="18"/>
        <v>0</v>
      </c>
      <c r="L40" s="178">
        <f t="shared" si="18"/>
        <v>0</v>
      </c>
      <c r="M40" s="178">
        <f t="shared" si="18"/>
        <v>0</v>
      </c>
      <c r="N40" s="179">
        <f>N39+N35</f>
        <v>0</v>
      </c>
      <c r="O40" s="180" t="e">
        <f>O39+O35</f>
        <v>#DIV/0!</v>
      </c>
      <c r="P40" s="314"/>
      <c r="Q40" s="315"/>
      <c r="R40" s="316"/>
    </row>
    <row r="41" spans="1:54" s="78" customFormat="1" ht="16" customHeight="1" thickBot="1" x14ac:dyDescent="0.25">
      <c r="A41" s="1"/>
      <c r="B41" s="276"/>
      <c r="C41" s="91"/>
      <c r="D41" s="91"/>
      <c r="E41" s="91"/>
      <c r="F41" s="91"/>
      <c r="G41" s="91"/>
      <c r="H41" s="91"/>
      <c r="I41" s="91"/>
      <c r="J41" s="91"/>
      <c r="K41" s="91"/>
      <c r="L41" s="91"/>
      <c r="M41" s="91"/>
      <c r="N41" s="92"/>
      <c r="O41" s="95"/>
      <c r="P41" s="317" t="s">
        <v>56</v>
      </c>
      <c r="Q41" s="317" t="s">
        <v>57</v>
      </c>
      <c r="R41" s="317" t="s">
        <v>58</v>
      </c>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6" customHeight="1" thickBot="1" x14ac:dyDescent="0.25">
      <c r="B42" s="276"/>
      <c r="C42" s="123" t="s">
        <v>59</v>
      </c>
      <c r="D42" s="125">
        <f>SUM(D43:D45)</f>
        <v>0</v>
      </c>
      <c r="E42" s="125">
        <f t="shared" ref="E42:M42" si="19">SUM(E43:E45)</f>
        <v>0</v>
      </c>
      <c r="F42" s="125">
        <f t="shared" si="19"/>
        <v>0</v>
      </c>
      <c r="G42" s="125">
        <f t="shared" si="19"/>
        <v>0</v>
      </c>
      <c r="H42" s="125">
        <f t="shared" si="19"/>
        <v>0</v>
      </c>
      <c r="I42" s="125">
        <f t="shared" si="19"/>
        <v>0</v>
      </c>
      <c r="J42" s="125">
        <f t="shared" si="19"/>
        <v>0</v>
      </c>
      <c r="K42" s="125">
        <f t="shared" si="19"/>
        <v>0</v>
      </c>
      <c r="L42" s="125">
        <f t="shared" si="19"/>
        <v>0</v>
      </c>
      <c r="M42" s="125">
        <f t="shared" si="19"/>
        <v>0</v>
      </c>
      <c r="N42" s="177">
        <f>SUM(N43:N45)</f>
        <v>0</v>
      </c>
      <c r="O42" s="189" t="e">
        <f>SUM(O43:O45)</f>
        <v>#DIV/0!</v>
      </c>
      <c r="P42" s="331"/>
      <c r="Q42" s="318"/>
      <c r="R42" s="318"/>
    </row>
    <row r="43" spans="1:54" ht="50" customHeight="1" thickBot="1" x14ac:dyDescent="0.25">
      <c r="B43" s="276"/>
      <c r="C43" s="195" t="s">
        <v>60</v>
      </c>
      <c r="D43" s="126">
        <v>0</v>
      </c>
      <c r="E43" s="126">
        <v>0</v>
      </c>
      <c r="F43" s="126">
        <v>0</v>
      </c>
      <c r="G43" s="126">
        <v>0</v>
      </c>
      <c r="H43" s="126">
        <v>0</v>
      </c>
      <c r="I43" s="126">
        <v>0</v>
      </c>
      <c r="J43" s="126">
        <v>0</v>
      </c>
      <c r="K43" s="126">
        <v>0</v>
      </c>
      <c r="L43" s="126">
        <v>0</v>
      </c>
      <c r="M43" s="126">
        <v>0</v>
      </c>
      <c r="N43" s="145">
        <f t="shared" ref="N43:N45" si="20">SUM(D43:M43)</f>
        <v>0</v>
      </c>
      <c r="O43" s="121" t="e">
        <f>N43/$N$26</f>
        <v>#DIV/0!</v>
      </c>
      <c r="P43" s="331"/>
      <c r="Q43" s="318"/>
      <c r="R43" s="318"/>
    </row>
    <row r="44" spans="1:54" ht="52" customHeight="1" thickBot="1" x14ac:dyDescent="0.25">
      <c r="B44" s="277"/>
      <c r="C44" s="205" t="s">
        <v>60</v>
      </c>
      <c r="D44" s="204">
        <v>0</v>
      </c>
      <c r="E44" s="204">
        <v>0</v>
      </c>
      <c r="F44" s="204">
        <v>0</v>
      </c>
      <c r="G44" s="204">
        <v>0</v>
      </c>
      <c r="H44" s="204">
        <v>0</v>
      </c>
      <c r="I44" s="204">
        <v>0</v>
      </c>
      <c r="J44" s="204">
        <v>0</v>
      </c>
      <c r="K44" s="204">
        <v>0</v>
      </c>
      <c r="L44" s="204">
        <v>0</v>
      </c>
      <c r="M44" s="204">
        <v>0</v>
      </c>
      <c r="N44" s="145">
        <f t="shared" si="20"/>
        <v>0</v>
      </c>
      <c r="O44" s="121" t="e">
        <f t="shared" ref="O44:O45" si="21">N44/$N$26</f>
        <v>#DIV/0!</v>
      </c>
      <c r="P44" s="332"/>
      <c r="Q44" s="319"/>
      <c r="R44" s="319"/>
    </row>
    <row r="45" spans="1:54" ht="55" customHeight="1" thickBot="1" x14ac:dyDescent="0.25">
      <c r="B45" s="277"/>
      <c r="C45" s="206" t="s">
        <v>60</v>
      </c>
      <c r="D45" s="204">
        <v>0</v>
      </c>
      <c r="E45" s="204">
        <v>0</v>
      </c>
      <c r="F45" s="204">
        <v>0</v>
      </c>
      <c r="G45" s="204">
        <v>0</v>
      </c>
      <c r="H45" s="204">
        <v>0</v>
      </c>
      <c r="I45" s="204">
        <v>0</v>
      </c>
      <c r="J45" s="204">
        <v>0</v>
      </c>
      <c r="K45" s="204">
        <v>0</v>
      </c>
      <c r="L45" s="204">
        <v>0</v>
      </c>
      <c r="M45" s="204">
        <v>0</v>
      </c>
      <c r="N45" s="145">
        <f t="shared" si="20"/>
        <v>0</v>
      </c>
      <c r="O45" s="121" t="e">
        <f t="shared" si="21"/>
        <v>#DIV/0!</v>
      </c>
      <c r="P45" s="302">
        <f>N26</f>
        <v>0</v>
      </c>
      <c r="Q45" s="289">
        <f>N39</f>
        <v>0</v>
      </c>
      <c r="R45" s="305" t="e">
        <f>O39</f>
        <v>#DIV/0!</v>
      </c>
    </row>
    <row r="46" spans="1:54" ht="30" customHeight="1" thickBot="1" x14ac:dyDescent="0.25">
      <c r="B46" s="276"/>
      <c r="C46" s="124" t="s">
        <v>61</v>
      </c>
      <c r="D46" s="128">
        <f t="shared" ref="D46:M46" si="22">D26-D40-D42</f>
        <v>0</v>
      </c>
      <c r="E46" s="128">
        <f t="shared" si="22"/>
        <v>0</v>
      </c>
      <c r="F46" s="128">
        <f t="shared" si="22"/>
        <v>0</v>
      </c>
      <c r="G46" s="128">
        <f t="shared" si="22"/>
        <v>0</v>
      </c>
      <c r="H46" s="128">
        <f t="shared" si="22"/>
        <v>0</v>
      </c>
      <c r="I46" s="128">
        <f t="shared" si="22"/>
        <v>0</v>
      </c>
      <c r="J46" s="128">
        <f t="shared" si="22"/>
        <v>0</v>
      </c>
      <c r="K46" s="128">
        <f t="shared" si="22"/>
        <v>0</v>
      </c>
      <c r="L46" s="128">
        <f t="shared" si="22"/>
        <v>0</v>
      </c>
      <c r="M46" s="128">
        <f t="shared" si="22"/>
        <v>0</v>
      </c>
      <c r="N46" s="146">
        <f>SUM(D46:M46)</f>
        <v>0</v>
      </c>
      <c r="O46" s="120" t="e">
        <f>N46/$N$26</f>
        <v>#DIV/0!</v>
      </c>
      <c r="P46" s="303"/>
      <c r="Q46" s="306"/>
      <c r="R46" s="306"/>
    </row>
    <row r="47" spans="1:54" ht="17" thickBot="1" x14ac:dyDescent="0.25">
      <c r="B47" s="278"/>
      <c r="C47" s="196" t="s">
        <v>62</v>
      </c>
      <c r="D47" s="181">
        <f>D42+D46</f>
        <v>0</v>
      </c>
      <c r="E47" s="181">
        <f t="shared" ref="E47:M47" si="23">E42+E46</f>
        <v>0</v>
      </c>
      <c r="F47" s="181">
        <f t="shared" si="23"/>
        <v>0</v>
      </c>
      <c r="G47" s="181">
        <f t="shared" si="23"/>
        <v>0</v>
      </c>
      <c r="H47" s="181">
        <f t="shared" si="23"/>
        <v>0</v>
      </c>
      <c r="I47" s="181">
        <f t="shared" si="23"/>
        <v>0</v>
      </c>
      <c r="J47" s="181">
        <f t="shared" si="23"/>
        <v>0</v>
      </c>
      <c r="K47" s="181">
        <f t="shared" si="23"/>
        <v>0</v>
      </c>
      <c r="L47" s="181">
        <f t="shared" si="23"/>
        <v>0</v>
      </c>
      <c r="M47" s="181">
        <f t="shared" si="23"/>
        <v>0</v>
      </c>
      <c r="N47" s="182">
        <f>N46+N42</f>
        <v>0</v>
      </c>
      <c r="O47" s="180" t="e">
        <f>O46+O42</f>
        <v>#DIV/0!</v>
      </c>
      <c r="P47" s="304"/>
      <c r="Q47" s="307"/>
      <c r="R47" s="307"/>
    </row>
    <row r="48" spans="1:54" ht="30" customHeight="1" thickBot="1" x14ac:dyDescent="0.25">
      <c r="B48" s="1"/>
      <c r="C48" s="1"/>
      <c r="D48" s="1"/>
      <c r="E48" s="1"/>
      <c r="F48" s="1"/>
      <c r="G48" s="1"/>
      <c r="H48" s="1"/>
      <c r="I48" s="1"/>
      <c r="J48" s="1"/>
      <c r="K48" s="1"/>
      <c r="L48" s="1"/>
      <c r="M48" s="1"/>
      <c r="N48" s="1"/>
      <c r="O48" s="1"/>
      <c r="P48" s="1"/>
      <c r="Q48" s="1"/>
      <c r="R48" s="1"/>
    </row>
    <row r="49" spans="1:54" ht="70" customHeight="1" thickBot="1" x14ac:dyDescent="0.25">
      <c r="B49" s="273" t="s">
        <v>63</v>
      </c>
      <c r="C49" s="274"/>
      <c r="D49" s="274"/>
      <c r="E49" s="274"/>
      <c r="F49" s="274"/>
      <c r="G49" s="274"/>
      <c r="H49" s="274"/>
      <c r="I49" s="274"/>
      <c r="J49" s="274"/>
      <c r="K49" s="274"/>
      <c r="L49" s="274"/>
      <c r="M49" s="274"/>
      <c r="N49" s="274"/>
      <c r="O49" s="274"/>
      <c r="P49" s="320" t="s">
        <v>13</v>
      </c>
      <c r="Q49" s="321"/>
      <c r="R49" s="322"/>
    </row>
    <row r="50" spans="1:54" ht="30" customHeight="1" thickBot="1" x14ac:dyDescent="0.25">
      <c r="B50" s="258" t="s">
        <v>64</v>
      </c>
      <c r="C50" s="262" t="s">
        <v>89</v>
      </c>
      <c r="D50" s="263"/>
      <c r="E50" s="263"/>
      <c r="F50" s="263"/>
      <c r="G50" s="263"/>
      <c r="H50" s="263"/>
      <c r="I50" s="263"/>
      <c r="J50" s="263"/>
      <c r="K50" s="263"/>
      <c r="L50" s="263"/>
      <c r="M50" s="263"/>
      <c r="N50" s="263"/>
      <c r="O50" s="263"/>
      <c r="P50" s="323"/>
      <c r="Q50" s="324"/>
      <c r="R50" s="325"/>
    </row>
    <row r="51" spans="1:54" ht="45" customHeight="1" thickBot="1" x14ac:dyDescent="0.25">
      <c r="B51" s="259"/>
      <c r="C51" s="194" t="s">
        <v>16</v>
      </c>
      <c r="D51" s="212" t="str">
        <f t="shared" ref="D51:M51" si="24">D13</f>
        <v>Nom de l'entreprise  Membre #1</v>
      </c>
      <c r="E51" s="197" t="str">
        <f t="shared" si="24"/>
        <v>Nom de l'entreprise  Membre #2</v>
      </c>
      <c r="F51" s="198" t="str">
        <f t="shared" si="24"/>
        <v>Nom de l'entreprise  Membre #3</v>
      </c>
      <c r="G51" s="197" t="str">
        <f t="shared" si="24"/>
        <v>Nom de l'entreprise  Membre #4</v>
      </c>
      <c r="H51" s="197" t="str">
        <f t="shared" si="24"/>
        <v>Nom de l'entreprise  Membre #5</v>
      </c>
      <c r="I51" s="197" t="str">
        <f t="shared" si="24"/>
        <v>Nom de l'entreprise  Membre #6</v>
      </c>
      <c r="J51" s="197" t="str">
        <f t="shared" si="24"/>
        <v>Nom de l'entreprise  Membre #7</v>
      </c>
      <c r="K51" s="197" t="str">
        <f t="shared" si="24"/>
        <v>Nom de l'entreprise  Membre #8</v>
      </c>
      <c r="L51" s="197" t="str">
        <f t="shared" si="24"/>
        <v>Nom de l'entreprise  Membre #9</v>
      </c>
      <c r="M51" s="199" t="str">
        <f t="shared" si="24"/>
        <v>Nom de l'entreprise  Membre #10</v>
      </c>
      <c r="N51" s="197" t="s">
        <v>27</v>
      </c>
      <c r="O51" s="194" t="s">
        <v>28</v>
      </c>
      <c r="P51" s="326"/>
      <c r="Q51" s="326"/>
      <c r="R51" s="327"/>
    </row>
    <row r="52" spans="1:54" ht="16" customHeight="1" x14ac:dyDescent="0.2">
      <c r="B52" s="259"/>
      <c r="C52" s="213" t="s">
        <v>90</v>
      </c>
      <c r="D52" s="153"/>
      <c r="E52" s="153"/>
      <c r="F52" s="153"/>
      <c r="G52" s="153"/>
      <c r="H52" s="153"/>
      <c r="I52" s="153"/>
      <c r="J52" s="153"/>
      <c r="K52" s="153"/>
      <c r="L52" s="153"/>
      <c r="M52" s="153"/>
      <c r="N52" s="148"/>
      <c r="O52" s="148"/>
      <c r="P52" s="308" t="s">
        <v>29</v>
      </c>
      <c r="Q52" s="309"/>
      <c r="R52" s="310"/>
    </row>
    <row r="53" spans="1:54" ht="44" customHeight="1" thickBot="1" x14ac:dyDescent="0.25">
      <c r="B53" s="259"/>
      <c r="C53" s="214" t="s">
        <v>87</v>
      </c>
      <c r="D53" s="149">
        <f>SUM(D54:D59)</f>
        <v>0</v>
      </c>
      <c r="E53" s="149">
        <f t="shared" ref="E53:M53" si="25">SUM(E54:E59)</f>
        <v>0</v>
      </c>
      <c r="F53" s="149">
        <f t="shared" si="25"/>
        <v>0</v>
      </c>
      <c r="G53" s="149">
        <f t="shared" si="25"/>
        <v>0</v>
      </c>
      <c r="H53" s="149">
        <f t="shared" si="25"/>
        <v>0</v>
      </c>
      <c r="I53" s="149">
        <f t="shared" si="25"/>
        <v>0</v>
      </c>
      <c r="J53" s="149">
        <f t="shared" si="25"/>
        <v>0</v>
      </c>
      <c r="K53" s="149">
        <f t="shared" si="25"/>
        <v>0</v>
      </c>
      <c r="L53" s="149">
        <f t="shared" si="25"/>
        <v>0</v>
      </c>
      <c r="M53" s="149">
        <f t="shared" si="25"/>
        <v>0</v>
      </c>
      <c r="N53" s="149">
        <f>SUM(N54:N59)</f>
        <v>0</v>
      </c>
      <c r="O53" s="152" t="e">
        <f t="shared" ref="O53:O63" si="26">N53/$N$64</f>
        <v>#DIV/0!</v>
      </c>
      <c r="P53" s="311"/>
      <c r="Q53" s="312"/>
      <c r="R53" s="313"/>
    </row>
    <row r="54" spans="1:54" ht="15" customHeight="1" x14ac:dyDescent="0.2">
      <c r="B54" s="259"/>
      <c r="C54" s="215" t="s">
        <v>31</v>
      </c>
      <c r="D54" s="111">
        <v>0</v>
      </c>
      <c r="E54" s="111">
        <v>0</v>
      </c>
      <c r="F54" s="111">
        <v>0</v>
      </c>
      <c r="G54" s="111">
        <v>0</v>
      </c>
      <c r="H54" s="111">
        <v>0</v>
      </c>
      <c r="I54" s="111">
        <v>0</v>
      </c>
      <c r="J54" s="111">
        <v>0</v>
      </c>
      <c r="K54" s="111">
        <v>0</v>
      </c>
      <c r="L54" s="111">
        <v>0</v>
      </c>
      <c r="M54" s="111">
        <v>0</v>
      </c>
      <c r="N54" s="107">
        <f>SUM(D54:M54)</f>
        <v>0</v>
      </c>
      <c r="O54" s="103" t="e">
        <f t="shared" si="26"/>
        <v>#DIV/0!</v>
      </c>
      <c r="P54" s="311"/>
      <c r="Q54" s="312"/>
      <c r="R54" s="313"/>
    </row>
    <row r="55" spans="1:54" ht="40" customHeight="1" x14ac:dyDescent="0.2">
      <c r="B55" s="259"/>
      <c r="C55" s="217" t="s">
        <v>32</v>
      </c>
      <c r="D55" s="111">
        <v>0</v>
      </c>
      <c r="E55" s="111">
        <v>0</v>
      </c>
      <c r="F55" s="111">
        <v>0</v>
      </c>
      <c r="G55" s="111">
        <v>0</v>
      </c>
      <c r="H55" s="111">
        <v>0</v>
      </c>
      <c r="I55" s="111">
        <v>0</v>
      </c>
      <c r="J55" s="111">
        <v>0</v>
      </c>
      <c r="K55" s="111">
        <v>0</v>
      </c>
      <c r="L55" s="111">
        <v>0</v>
      </c>
      <c r="M55" s="111">
        <v>0</v>
      </c>
      <c r="N55" s="107">
        <f>SUM(D55:M55)</f>
        <v>0</v>
      </c>
      <c r="O55" s="103" t="e">
        <f t="shared" si="26"/>
        <v>#DIV/0!</v>
      </c>
      <c r="P55" s="311"/>
      <c r="Q55" s="312"/>
      <c r="R55" s="313"/>
    </row>
    <row r="56" spans="1:54" ht="30" x14ac:dyDescent="0.2">
      <c r="B56" s="259"/>
      <c r="C56" s="216" t="s">
        <v>33</v>
      </c>
      <c r="D56" s="111">
        <v>0</v>
      </c>
      <c r="E56" s="111">
        <v>0</v>
      </c>
      <c r="F56" s="111">
        <v>0</v>
      </c>
      <c r="G56" s="111">
        <v>0</v>
      </c>
      <c r="H56" s="111">
        <v>0</v>
      </c>
      <c r="I56" s="111">
        <v>0</v>
      </c>
      <c r="J56" s="111">
        <v>0</v>
      </c>
      <c r="K56" s="111">
        <v>0</v>
      </c>
      <c r="L56" s="111">
        <v>0</v>
      </c>
      <c r="M56" s="111">
        <v>0</v>
      </c>
      <c r="N56" s="107">
        <f t="shared" ref="N56" si="27">SUM(D56:M56)</f>
        <v>0</v>
      </c>
      <c r="O56" s="103" t="e">
        <f t="shared" si="26"/>
        <v>#DIV/0!</v>
      </c>
      <c r="P56" s="311"/>
      <c r="Q56" s="312"/>
      <c r="R56" s="313"/>
    </row>
    <row r="57" spans="1:54" ht="45" x14ac:dyDescent="0.2">
      <c r="B57" s="259"/>
      <c r="C57" s="216" t="s">
        <v>34</v>
      </c>
      <c r="D57" s="111">
        <v>0</v>
      </c>
      <c r="E57" s="111">
        <v>0</v>
      </c>
      <c r="F57" s="111">
        <v>0</v>
      </c>
      <c r="G57" s="111">
        <v>0</v>
      </c>
      <c r="H57" s="111">
        <v>0</v>
      </c>
      <c r="I57" s="111">
        <v>0</v>
      </c>
      <c r="J57" s="111">
        <v>0</v>
      </c>
      <c r="K57" s="111">
        <v>0</v>
      </c>
      <c r="L57" s="111">
        <v>0</v>
      </c>
      <c r="M57" s="111">
        <v>0</v>
      </c>
      <c r="N57" s="107">
        <f>SUM(D57:M57)</f>
        <v>0</v>
      </c>
      <c r="O57" s="103" t="e">
        <f t="shared" si="26"/>
        <v>#DIV/0!</v>
      </c>
      <c r="P57" s="311"/>
      <c r="Q57" s="312"/>
      <c r="R57" s="313"/>
    </row>
    <row r="58" spans="1:54" ht="30" x14ac:dyDescent="0.2">
      <c r="B58" s="259"/>
      <c r="C58" s="216" t="s">
        <v>35</v>
      </c>
      <c r="D58" s="111">
        <v>0</v>
      </c>
      <c r="E58" s="111">
        <v>0</v>
      </c>
      <c r="F58" s="111">
        <v>0</v>
      </c>
      <c r="G58" s="111">
        <v>0</v>
      </c>
      <c r="H58" s="111">
        <v>0</v>
      </c>
      <c r="I58" s="111">
        <v>0</v>
      </c>
      <c r="J58" s="111">
        <v>0</v>
      </c>
      <c r="K58" s="111">
        <v>0</v>
      </c>
      <c r="L58" s="111">
        <v>0</v>
      </c>
      <c r="M58" s="111">
        <v>0</v>
      </c>
      <c r="N58" s="107">
        <f t="shared" ref="N58:N59" si="28">SUM(D58:M58)</f>
        <v>0</v>
      </c>
      <c r="O58" s="103" t="e">
        <f t="shared" si="26"/>
        <v>#DIV/0!</v>
      </c>
      <c r="P58" s="311"/>
      <c r="Q58" s="312"/>
      <c r="R58" s="313"/>
    </row>
    <row r="59" spans="1:54" ht="46" thickBot="1" x14ac:dyDescent="0.25">
      <c r="B59" s="259"/>
      <c r="C59" s="216" t="s">
        <v>36</v>
      </c>
      <c r="D59" s="111">
        <v>0</v>
      </c>
      <c r="E59" s="111">
        <v>0</v>
      </c>
      <c r="F59" s="111">
        <v>0</v>
      </c>
      <c r="G59" s="111">
        <v>0</v>
      </c>
      <c r="H59" s="111">
        <v>0</v>
      </c>
      <c r="I59" s="111">
        <v>0</v>
      </c>
      <c r="J59" s="111">
        <v>0</v>
      </c>
      <c r="K59" s="111">
        <v>0</v>
      </c>
      <c r="L59" s="111">
        <v>0</v>
      </c>
      <c r="M59" s="111">
        <v>0</v>
      </c>
      <c r="N59" s="107">
        <f t="shared" si="28"/>
        <v>0</v>
      </c>
      <c r="O59" s="103" t="e">
        <f t="shared" si="26"/>
        <v>#DIV/0!</v>
      </c>
      <c r="P59" s="311"/>
      <c r="Q59" s="312"/>
      <c r="R59" s="313"/>
    </row>
    <row r="60" spans="1:54" ht="17" thickBot="1" x14ac:dyDescent="0.25">
      <c r="B60" s="259"/>
      <c r="C60" s="202" t="s">
        <v>37</v>
      </c>
      <c r="D60" s="149">
        <f>SUM(D61:D63)</f>
        <v>0</v>
      </c>
      <c r="E60" s="149">
        <f t="shared" ref="E60:M60" si="29">SUM(E61:E63)</f>
        <v>0</v>
      </c>
      <c r="F60" s="149">
        <f t="shared" si="29"/>
        <v>0</v>
      </c>
      <c r="G60" s="149">
        <f t="shared" si="29"/>
        <v>0</v>
      </c>
      <c r="H60" s="149">
        <f t="shared" si="29"/>
        <v>0</v>
      </c>
      <c r="I60" s="149">
        <f t="shared" si="29"/>
        <v>0</v>
      </c>
      <c r="J60" s="149">
        <f t="shared" si="29"/>
        <v>0</v>
      </c>
      <c r="K60" s="149">
        <f t="shared" si="29"/>
        <v>0</v>
      </c>
      <c r="L60" s="149">
        <f t="shared" si="29"/>
        <v>0</v>
      </c>
      <c r="M60" s="149">
        <f t="shared" si="29"/>
        <v>0</v>
      </c>
      <c r="N60" s="149">
        <f>SUM(N61:N63)</f>
        <v>0</v>
      </c>
      <c r="O60" s="152" t="e">
        <f t="shared" si="26"/>
        <v>#DIV/0!</v>
      </c>
      <c r="P60" s="311"/>
      <c r="Q60" s="312"/>
      <c r="R60" s="313"/>
    </row>
    <row r="61" spans="1:54" ht="75" x14ac:dyDescent="0.2">
      <c r="B61" s="259"/>
      <c r="C61" s="207" t="s">
        <v>38</v>
      </c>
      <c r="D61" s="111">
        <v>0</v>
      </c>
      <c r="E61" s="111">
        <v>0</v>
      </c>
      <c r="F61" s="111">
        <v>0</v>
      </c>
      <c r="G61" s="111">
        <v>0</v>
      </c>
      <c r="H61" s="111">
        <v>0</v>
      </c>
      <c r="I61" s="111">
        <v>0</v>
      </c>
      <c r="J61" s="111">
        <v>0</v>
      </c>
      <c r="K61" s="111">
        <v>0</v>
      </c>
      <c r="L61" s="111">
        <v>0</v>
      </c>
      <c r="M61" s="111">
        <v>0</v>
      </c>
      <c r="N61" s="107">
        <f>SUM(D61:M61)</f>
        <v>0</v>
      </c>
      <c r="O61" s="103" t="e">
        <f t="shared" si="26"/>
        <v>#DIV/0!</v>
      </c>
      <c r="P61" s="311"/>
      <c r="Q61" s="312"/>
      <c r="R61" s="313"/>
    </row>
    <row r="62" spans="1:54" ht="60" x14ac:dyDescent="0.2">
      <c r="B62" s="259"/>
      <c r="C62" s="192" t="s">
        <v>88</v>
      </c>
      <c r="D62" s="111">
        <v>0</v>
      </c>
      <c r="E62" s="111">
        <v>0</v>
      </c>
      <c r="F62" s="111">
        <v>0</v>
      </c>
      <c r="G62" s="111">
        <v>0</v>
      </c>
      <c r="H62" s="111">
        <v>0</v>
      </c>
      <c r="I62" s="111">
        <v>0</v>
      </c>
      <c r="J62" s="111">
        <v>0</v>
      </c>
      <c r="K62" s="111">
        <v>0</v>
      </c>
      <c r="L62" s="111">
        <v>0</v>
      </c>
      <c r="M62" s="111">
        <v>0</v>
      </c>
      <c r="N62" s="107">
        <f t="shared" ref="N62" si="30">SUM(D62:M62)</f>
        <v>0</v>
      </c>
      <c r="O62" s="103" t="e">
        <f t="shared" si="26"/>
        <v>#DIV/0!</v>
      </c>
      <c r="P62" s="311"/>
      <c r="Q62" s="312"/>
      <c r="R62" s="313"/>
    </row>
    <row r="63" spans="1:54" ht="46" thickBot="1" x14ac:dyDescent="0.25">
      <c r="B63" s="259"/>
      <c r="C63" s="203" t="s">
        <v>40</v>
      </c>
      <c r="D63" s="111">
        <v>0</v>
      </c>
      <c r="E63" s="111">
        <v>0</v>
      </c>
      <c r="F63" s="111">
        <v>0</v>
      </c>
      <c r="G63" s="111">
        <v>0</v>
      </c>
      <c r="H63" s="111">
        <v>0</v>
      </c>
      <c r="I63" s="111">
        <v>0</v>
      </c>
      <c r="J63" s="111">
        <v>0</v>
      </c>
      <c r="K63" s="111">
        <v>0</v>
      </c>
      <c r="L63" s="111">
        <v>0</v>
      </c>
      <c r="M63" s="111">
        <v>0</v>
      </c>
      <c r="N63" s="107">
        <f>SUM(D63:M63)</f>
        <v>0</v>
      </c>
      <c r="O63" s="103" t="e">
        <f t="shared" si="26"/>
        <v>#DIV/0!</v>
      </c>
      <c r="P63" s="311"/>
      <c r="Q63" s="312"/>
      <c r="R63" s="313"/>
    </row>
    <row r="64" spans="1:54" customFormat="1" ht="31" customHeight="1" thickBot="1" x14ac:dyDescent="0.25">
      <c r="A64" s="1"/>
      <c r="B64" s="259"/>
      <c r="C64" s="209" t="s">
        <v>67</v>
      </c>
      <c r="D64" s="208">
        <f>SUM(D53,D60)</f>
        <v>0</v>
      </c>
      <c r="E64" s="208">
        <f t="shared" ref="E64:M64" si="31">SUM(E53,E60)</f>
        <v>0</v>
      </c>
      <c r="F64" s="208">
        <f t="shared" si="31"/>
        <v>0</v>
      </c>
      <c r="G64" s="208">
        <f t="shared" si="31"/>
        <v>0</v>
      </c>
      <c r="H64" s="208">
        <f t="shared" si="31"/>
        <v>0</v>
      </c>
      <c r="I64" s="208">
        <f t="shared" si="31"/>
        <v>0</v>
      </c>
      <c r="J64" s="208">
        <f t="shared" si="31"/>
        <v>0</v>
      </c>
      <c r="K64" s="208">
        <f t="shared" si="31"/>
        <v>0</v>
      </c>
      <c r="L64" s="208">
        <f t="shared" si="31"/>
        <v>0</v>
      </c>
      <c r="M64" s="208">
        <f t="shared" si="31"/>
        <v>0</v>
      </c>
      <c r="N64" s="150">
        <f>IF(SUM(D64:M64)=SUM(N53,N60),SUM(D64:M64),"ERREUR !")</f>
        <v>0</v>
      </c>
      <c r="O64" s="104" t="e">
        <f>IF(SUM(D65:M65)=SUM(O53,O60),SUM(D65:M65),"ERREUR !")</f>
        <v>#DIV/0!</v>
      </c>
      <c r="P64" s="311"/>
      <c r="Q64" s="312"/>
      <c r="R64" s="313"/>
      <c r="S64" s="78"/>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customFormat="1" ht="17" thickBot="1" x14ac:dyDescent="0.25">
      <c r="A65" s="1"/>
      <c r="B65" s="259"/>
      <c r="C65" s="155" t="s">
        <v>68</v>
      </c>
      <c r="D65" s="154" t="e">
        <f>D64/$N$64</f>
        <v>#DIV/0!</v>
      </c>
      <c r="E65" s="154" t="e">
        <f t="shared" ref="E65:M65" si="32">E64/$N$64</f>
        <v>#DIV/0!</v>
      </c>
      <c r="F65" s="154" t="e">
        <f t="shared" si="32"/>
        <v>#DIV/0!</v>
      </c>
      <c r="G65" s="154" t="e">
        <f t="shared" si="32"/>
        <v>#DIV/0!</v>
      </c>
      <c r="H65" s="154" t="e">
        <f t="shared" si="32"/>
        <v>#DIV/0!</v>
      </c>
      <c r="I65" s="154" t="e">
        <f t="shared" si="32"/>
        <v>#DIV/0!</v>
      </c>
      <c r="J65" s="154" t="e">
        <f t="shared" si="32"/>
        <v>#DIV/0!</v>
      </c>
      <c r="K65" s="154" t="e">
        <f t="shared" si="32"/>
        <v>#DIV/0!</v>
      </c>
      <c r="L65" s="154" t="e">
        <f t="shared" si="32"/>
        <v>#DIV/0!</v>
      </c>
      <c r="M65" s="154" t="e">
        <f t="shared" si="32"/>
        <v>#DIV/0!</v>
      </c>
      <c r="N65" s="151" t="e">
        <f>SUM(D65:M65)</f>
        <v>#DIV/0!</v>
      </c>
      <c r="O65" s="151"/>
      <c r="P65" s="311"/>
      <c r="Q65" s="312"/>
      <c r="R65" s="313"/>
      <c r="S65" s="78"/>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customFormat="1" ht="30" customHeight="1" thickBot="1" x14ac:dyDescent="0.25">
      <c r="A66" s="1"/>
      <c r="B66" s="260"/>
      <c r="C66" s="264" t="s">
        <v>43</v>
      </c>
      <c r="D66" s="264"/>
      <c r="E66" s="264"/>
      <c r="F66" s="264"/>
      <c r="G66" s="264"/>
      <c r="H66" s="264"/>
      <c r="I66" s="264"/>
      <c r="J66" s="264"/>
      <c r="K66" s="264"/>
      <c r="L66" s="264"/>
      <c r="M66" s="264"/>
      <c r="N66" s="264"/>
      <c r="O66" s="264"/>
      <c r="P66" s="311"/>
      <c r="Q66" s="312"/>
      <c r="R66" s="313"/>
      <c r="S66" s="78"/>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customFormat="1" ht="36" customHeight="1" thickBot="1" x14ac:dyDescent="0.25">
      <c r="A67" s="1"/>
      <c r="B67" s="259"/>
      <c r="C67" s="147" t="s">
        <v>44</v>
      </c>
      <c r="D67" s="147" t="s">
        <v>69</v>
      </c>
      <c r="E67" s="147" t="s">
        <v>70</v>
      </c>
      <c r="F67" s="147" t="s">
        <v>71</v>
      </c>
      <c r="G67" s="147" t="s">
        <v>72</v>
      </c>
      <c r="H67" s="147" t="s">
        <v>73</v>
      </c>
      <c r="I67" s="147" t="s">
        <v>74</v>
      </c>
      <c r="J67" s="147" t="s">
        <v>75</v>
      </c>
      <c r="K67" s="147" t="s">
        <v>76</v>
      </c>
      <c r="L67" s="147" t="s">
        <v>77</v>
      </c>
      <c r="M67" s="147" t="s">
        <v>78</v>
      </c>
      <c r="N67" s="147" t="s">
        <v>45</v>
      </c>
      <c r="O67" s="194" t="s">
        <v>79</v>
      </c>
      <c r="P67" s="311"/>
      <c r="Q67" s="312"/>
      <c r="R67" s="313"/>
      <c r="S67" s="78"/>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customFormat="1" ht="18" customHeight="1" thickBot="1" x14ac:dyDescent="0.25">
      <c r="A68" s="1"/>
      <c r="B68" s="260"/>
      <c r="C68" s="137" t="s">
        <v>86</v>
      </c>
      <c r="D68" s="133">
        <f>SUM(D69:D69)</f>
        <v>0</v>
      </c>
      <c r="E68" s="133">
        <f t="shared" ref="E68:M68" si="33">SUM(E69:E69)</f>
        <v>0</v>
      </c>
      <c r="F68" s="133">
        <f t="shared" si="33"/>
        <v>0</v>
      </c>
      <c r="G68" s="133">
        <f t="shared" si="33"/>
        <v>0</v>
      </c>
      <c r="H68" s="133">
        <f t="shared" si="33"/>
        <v>0</v>
      </c>
      <c r="I68" s="133">
        <f t="shared" si="33"/>
        <v>0</v>
      </c>
      <c r="J68" s="133">
        <f t="shared" si="33"/>
        <v>0</v>
      </c>
      <c r="K68" s="133">
        <f t="shared" si="33"/>
        <v>0</v>
      </c>
      <c r="L68" s="133">
        <f t="shared" si="33"/>
        <v>0</v>
      </c>
      <c r="M68" s="133">
        <f t="shared" si="33"/>
        <v>0</v>
      </c>
      <c r="N68" s="162">
        <f>SUM(N69:N69)</f>
        <v>0</v>
      </c>
      <c r="O68" s="169" t="e">
        <f>N68/$N$64</f>
        <v>#DIV/0!</v>
      </c>
      <c r="P68" s="311"/>
      <c r="Q68" s="312"/>
      <c r="R68" s="313"/>
      <c r="S68" s="78"/>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customFormat="1" ht="34" customHeight="1" thickBot="1" x14ac:dyDescent="0.25">
      <c r="A69" s="1"/>
      <c r="B69" s="260"/>
      <c r="C69" s="138" t="s">
        <v>87</v>
      </c>
      <c r="D69" s="99">
        <f>IF(D53*0.75&gt;50000,50000,D53*0.75)</f>
        <v>0</v>
      </c>
      <c r="E69" s="99">
        <f t="shared" ref="E69:M69" si="34">IF(E53*0.75&gt;50000,50000,E53*0.75)</f>
        <v>0</v>
      </c>
      <c r="F69" s="99">
        <f t="shared" si="34"/>
        <v>0</v>
      </c>
      <c r="G69" s="99">
        <f t="shared" si="34"/>
        <v>0</v>
      </c>
      <c r="H69" s="99">
        <f t="shared" si="34"/>
        <v>0</v>
      </c>
      <c r="I69" s="99">
        <f t="shared" si="34"/>
        <v>0</v>
      </c>
      <c r="J69" s="99">
        <f t="shared" si="34"/>
        <v>0</v>
      </c>
      <c r="K69" s="99">
        <f t="shared" si="34"/>
        <v>0</v>
      </c>
      <c r="L69" s="99">
        <f t="shared" si="34"/>
        <v>0</v>
      </c>
      <c r="M69" s="99">
        <f t="shared" si="34"/>
        <v>0</v>
      </c>
      <c r="N69" s="163">
        <f>SUM(D69:M69)</f>
        <v>0</v>
      </c>
      <c r="O69" s="170" t="e">
        <f>N69/$N$64</f>
        <v>#DIV/0!</v>
      </c>
      <c r="P69" s="311"/>
      <c r="Q69" s="312"/>
      <c r="R69" s="313"/>
      <c r="S69" s="78"/>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customFormat="1" ht="18" customHeight="1" thickBot="1" x14ac:dyDescent="0.25">
      <c r="A70" s="1"/>
      <c r="B70" s="259"/>
      <c r="C70" s="137" t="s">
        <v>48</v>
      </c>
      <c r="D70" s="118">
        <f>D71+D72</f>
        <v>0</v>
      </c>
      <c r="E70" s="118">
        <f t="shared" ref="E70:M70" si="35">E71+E72</f>
        <v>0</v>
      </c>
      <c r="F70" s="118">
        <f t="shared" si="35"/>
        <v>0</v>
      </c>
      <c r="G70" s="118">
        <f t="shared" si="35"/>
        <v>0</v>
      </c>
      <c r="H70" s="118">
        <f t="shared" si="35"/>
        <v>0</v>
      </c>
      <c r="I70" s="118">
        <f t="shared" si="35"/>
        <v>0</v>
      </c>
      <c r="J70" s="118">
        <f t="shared" si="35"/>
        <v>0</v>
      </c>
      <c r="K70" s="118">
        <f t="shared" si="35"/>
        <v>0</v>
      </c>
      <c r="L70" s="118">
        <f t="shared" si="35"/>
        <v>0</v>
      </c>
      <c r="M70" s="118">
        <f t="shared" si="35"/>
        <v>0</v>
      </c>
      <c r="N70" s="164">
        <f>SUM(N71:N72)</f>
        <v>0</v>
      </c>
      <c r="O70" s="171" t="e">
        <f>SUM(O71:O72)</f>
        <v>#DIV/0!</v>
      </c>
      <c r="P70" s="311"/>
      <c r="Q70" s="312"/>
      <c r="R70" s="313"/>
      <c r="S70" s="78"/>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customFormat="1" ht="18" customHeight="1" x14ac:dyDescent="0.2">
      <c r="A71" s="1"/>
      <c r="B71" s="260"/>
      <c r="C71" s="139" t="s">
        <v>49</v>
      </c>
      <c r="D71" s="99">
        <f>IF(SUM(D61:D62)*0.75&gt;($N$26*0.1),($N$26*0.1),SUM(D61:D62)*0.75)</f>
        <v>0</v>
      </c>
      <c r="E71" s="99">
        <f t="shared" ref="E71:M71" si="36">IF(SUM(E61:E62)*0.75&gt;($N$26*0.1),($N$26*0.1),SUM(E61:E62)*0.75)</f>
        <v>0</v>
      </c>
      <c r="F71" s="99">
        <f t="shared" si="36"/>
        <v>0</v>
      </c>
      <c r="G71" s="99">
        <f t="shared" si="36"/>
        <v>0</v>
      </c>
      <c r="H71" s="99">
        <f t="shared" si="36"/>
        <v>0</v>
      </c>
      <c r="I71" s="99">
        <f t="shared" si="36"/>
        <v>0</v>
      </c>
      <c r="J71" s="99">
        <f t="shared" si="36"/>
        <v>0</v>
      </c>
      <c r="K71" s="99">
        <f t="shared" si="36"/>
        <v>0</v>
      </c>
      <c r="L71" s="99">
        <f t="shared" si="36"/>
        <v>0</v>
      </c>
      <c r="M71" s="99">
        <f t="shared" si="36"/>
        <v>0</v>
      </c>
      <c r="N71" s="99">
        <f>SUM(D71:M71)</f>
        <v>0</v>
      </c>
      <c r="O71" s="172" t="e">
        <f>N71/$N$64</f>
        <v>#DIV/0!</v>
      </c>
      <c r="P71" s="311"/>
      <c r="Q71" s="312"/>
      <c r="R71" s="313"/>
      <c r="S71" s="78"/>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customFormat="1" ht="18" customHeight="1" thickBot="1" x14ac:dyDescent="0.25">
      <c r="A72" s="1"/>
      <c r="B72" s="260"/>
      <c r="C72" s="140" t="s">
        <v>50</v>
      </c>
      <c r="D72" s="99">
        <f>IF(AND(D63*0.75&gt;($N64*0.1),D63*0.75&lt;10000),($N64*0.1),D63*0.75)</f>
        <v>0</v>
      </c>
      <c r="E72" s="99">
        <f t="shared" ref="E72:M72" si="37">IF(AND(E63*0.75&gt;($N64*0.1),E63*0.75&lt;10000),($N64*0.1),E63*0.75)</f>
        <v>0</v>
      </c>
      <c r="F72" s="99">
        <f t="shared" si="37"/>
        <v>0</v>
      </c>
      <c r="G72" s="99">
        <f t="shared" si="37"/>
        <v>0</v>
      </c>
      <c r="H72" s="99">
        <f t="shared" si="37"/>
        <v>0</v>
      </c>
      <c r="I72" s="99">
        <f t="shared" si="37"/>
        <v>0</v>
      </c>
      <c r="J72" s="99">
        <f t="shared" si="37"/>
        <v>0</v>
      </c>
      <c r="K72" s="99">
        <f t="shared" si="37"/>
        <v>0</v>
      </c>
      <c r="L72" s="99">
        <f t="shared" si="37"/>
        <v>0</v>
      </c>
      <c r="M72" s="99">
        <f t="shared" si="37"/>
        <v>0</v>
      </c>
      <c r="N72" s="99">
        <f>SUM(D72:M72)</f>
        <v>0</v>
      </c>
      <c r="O72" s="172" t="e">
        <f>N72/$N$64</f>
        <v>#DIV/0!</v>
      </c>
      <c r="P72" s="311"/>
      <c r="Q72" s="312"/>
      <c r="R72" s="313"/>
      <c r="S72" s="78"/>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customFormat="1" ht="20" customHeight="1" thickBot="1" x14ac:dyDescent="0.25">
      <c r="A73" s="1"/>
      <c r="B73" s="260"/>
      <c r="C73" s="137" t="s">
        <v>51</v>
      </c>
      <c r="D73" s="158">
        <f>SUM(D74:D76)</f>
        <v>0</v>
      </c>
      <c r="E73" s="158">
        <f t="shared" ref="E73:M73" si="38">SUM(E74:E76)</f>
        <v>0</v>
      </c>
      <c r="F73" s="158">
        <f t="shared" si="38"/>
        <v>0</v>
      </c>
      <c r="G73" s="158">
        <f t="shared" si="38"/>
        <v>0</v>
      </c>
      <c r="H73" s="158">
        <f t="shared" si="38"/>
        <v>0</v>
      </c>
      <c r="I73" s="158">
        <f t="shared" si="38"/>
        <v>0</v>
      </c>
      <c r="J73" s="158">
        <f t="shared" si="38"/>
        <v>0</v>
      </c>
      <c r="K73" s="158">
        <f t="shared" si="38"/>
        <v>0</v>
      </c>
      <c r="L73" s="158">
        <f t="shared" si="38"/>
        <v>0</v>
      </c>
      <c r="M73" s="158">
        <f t="shared" si="38"/>
        <v>0</v>
      </c>
      <c r="N73" s="165">
        <f>SUM(N74:N76)</f>
        <v>0</v>
      </c>
      <c r="O73" s="171" t="e">
        <f>N73/N64</f>
        <v>#DIV/0!</v>
      </c>
      <c r="P73" s="311"/>
      <c r="Q73" s="312"/>
      <c r="R73" s="313"/>
      <c r="S73" s="78"/>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customFormat="1" ht="54" customHeight="1" thickBot="1" x14ac:dyDescent="0.25">
      <c r="A74" s="1"/>
      <c r="B74" s="260"/>
      <c r="C74" s="195" t="s">
        <v>53</v>
      </c>
      <c r="D74" s="127">
        <v>0</v>
      </c>
      <c r="E74" s="127">
        <v>0</v>
      </c>
      <c r="F74" s="127">
        <v>0</v>
      </c>
      <c r="G74" s="127">
        <v>0</v>
      </c>
      <c r="H74" s="127">
        <v>0</v>
      </c>
      <c r="I74" s="127">
        <v>0</v>
      </c>
      <c r="J74" s="127">
        <v>0</v>
      </c>
      <c r="K74" s="127">
        <v>0</v>
      </c>
      <c r="L74" s="127">
        <v>0</v>
      </c>
      <c r="M74" s="127">
        <v>0</v>
      </c>
      <c r="N74" s="145">
        <f t="shared" ref="N74:N76" si="39">SUM(D74:M74)</f>
        <v>0</v>
      </c>
      <c r="O74" s="173" t="e">
        <f>N74/$N$64</f>
        <v>#DIV/0!</v>
      </c>
      <c r="P74" s="311"/>
      <c r="Q74" s="312"/>
      <c r="R74" s="313"/>
      <c r="S74" s="78"/>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customFormat="1" ht="61" customHeight="1" thickBot="1" x14ac:dyDescent="0.25">
      <c r="A75" s="1"/>
      <c r="B75" s="260"/>
      <c r="C75" s="195" t="s">
        <v>53</v>
      </c>
      <c r="D75" s="127">
        <v>0</v>
      </c>
      <c r="E75" s="127">
        <v>0</v>
      </c>
      <c r="F75" s="127">
        <v>0</v>
      </c>
      <c r="G75" s="127">
        <v>0</v>
      </c>
      <c r="H75" s="127">
        <v>0</v>
      </c>
      <c r="I75" s="127">
        <v>0</v>
      </c>
      <c r="J75" s="127">
        <v>0</v>
      </c>
      <c r="K75" s="127">
        <v>0</v>
      </c>
      <c r="L75" s="127">
        <v>0</v>
      </c>
      <c r="M75" s="127">
        <v>0</v>
      </c>
      <c r="N75" s="145">
        <f t="shared" si="39"/>
        <v>0</v>
      </c>
      <c r="O75" s="173" t="e">
        <f>N75/$N$64</f>
        <v>#DIV/0!</v>
      </c>
      <c r="P75" s="311"/>
      <c r="Q75" s="312"/>
      <c r="R75" s="313"/>
      <c r="S75" s="78"/>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customFormat="1" ht="65" customHeight="1" thickBot="1" x14ac:dyDescent="0.25">
      <c r="A76" s="1"/>
      <c r="B76" s="260"/>
      <c r="C76" s="195" t="s">
        <v>53</v>
      </c>
      <c r="D76" s="127">
        <v>0</v>
      </c>
      <c r="E76" s="127">
        <v>0</v>
      </c>
      <c r="F76" s="127">
        <v>0</v>
      </c>
      <c r="G76" s="127">
        <v>0</v>
      </c>
      <c r="H76" s="127">
        <v>0</v>
      </c>
      <c r="I76" s="127">
        <v>0</v>
      </c>
      <c r="J76" s="127">
        <v>0</v>
      </c>
      <c r="K76" s="127">
        <v>0</v>
      </c>
      <c r="L76" s="127">
        <v>0</v>
      </c>
      <c r="M76" s="127">
        <v>0</v>
      </c>
      <c r="N76" s="145">
        <f t="shared" si="39"/>
        <v>0</v>
      </c>
      <c r="O76" s="173" t="e">
        <f>N76/$N$64</f>
        <v>#DIV/0!</v>
      </c>
      <c r="P76" s="311"/>
      <c r="Q76" s="312"/>
      <c r="R76" s="313"/>
      <c r="S76" s="78"/>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customFormat="1" ht="43" customHeight="1" thickBot="1" x14ac:dyDescent="0.25">
      <c r="A77" s="1"/>
      <c r="B77" s="260"/>
      <c r="C77" s="97" t="s">
        <v>54</v>
      </c>
      <c r="D77" s="186">
        <f>SUM(D68,D70)-D73</f>
        <v>0</v>
      </c>
      <c r="E77" s="186">
        <f t="shared" ref="E77:M77" si="40">SUM(E68,E70)-E73</f>
        <v>0</v>
      </c>
      <c r="F77" s="186">
        <f t="shared" si="40"/>
        <v>0</v>
      </c>
      <c r="G77" s="186">
        <f t="shared" si="40"/>
        <v>0</v>
      </c>
      <c r="H77" s="186">
        <f t="shared" si="40"/>
        <v>0</v>
      </c>
      <c r="I77" s="186">
        <f t="shared" si="40"/>
        <v>0</v>
      </c>
      <c r="J77" s="186">
        <f t="shared" si="40"/>
        <v>0</v>
      </c>
      <c r="K77" s="186">
        <f t="shared" si="40"/>
        <v>0</v>
      </c>
      <c r="L77" s="186">
        <f t="shared" si="40"/>
        <v>0</v>
      </c>
      <c r="M77" s="186">
        <f t="shared" si="40"/>
        <v>0</v>
      </c>
      <c r="N77" s="190">
        <f>SUM(D77:M77)</f>
        <v>0</v>
      </c>
      <c r="O77" s="191" t="e">
        <f>N77/$N$64</f>
        <v>#DIV/0!</v>
      </c>
      <c r="P77" s="311"/>
      <c r="Q77" s="312"/>
      <c r="R77" s="313"/>
      <c r="S77" s="78"/>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customFormat="1" ht="18" customHeight="1" thickBot="1" x14ac:dyDescent="0.25">
      <c r="A78" s="1"/>
      <c r="B78" s="260"/>
      <c r="C78" s="185" t="s">
        <v>55</v>
      </c>
      <c r="D78" s="183">
        <f>D73+D77</f>
        <v>0</v>
      </c>
      <c r="E78" s="183">
        <f t="shared" ref="E78:M78" si="41">E73+E77</f>
        <v>0</v>
      </c>
      <c r="F78" s="183">
        <f t="shared" si="41"/>
        <v>0</v>
      </c>
      <c r="G78" s="183">
        <f t="shared" si="41"/>
        <v>0</v>
      </c>
      <c r="H78" s="183">
        <f t="shared" si="41"/>
        <v>0</v>
      </c>
      <c r="I78" s="183">
        <f t="shared" si="41"/>
        <v>0</v>
      </c>
      <c r="J78" s="183">
        <f t="shared" si="41"/>
        <v>0</v>
      </c>
      <c r="K78" s="183">
        <f t="shared" si="41"/>
        <v>0</v>
      </c>
      <c r="L78" s="183">
        <f t="shared" si="41"/>
        <v>0</v>
      </c>
      <c r="M78" s="183">
        <f t="shared" si="41"/>
        <v>0</v>
      </c>
      <c r="N78" s="183">
        <f>N77+N73</f>
        <v>0</v>
      </c>
      <c r="O78" s="184" t="e">
        <f>O77+O73</f>
        <v>#DIV/0!</v>
      </c>
      <c r="P78" s="314"/>
      <c r="Q78" s="315"/>
      <c r="R78" s="316"/>
      <c r="S78" s="78"/>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customFormat="1" ht="18" customHeight="1" thickBot="1" x14ac:dyDescent="0.25">
      <c r="A79" s="1"/>
      <c r="B79" s="260"/>
      <c r="C79" s="156"/>
      <c r="D79" s="156"/>
      <c r="E79" s="156"/>
      <c r="F79" s="156"/>
      <c r="G79" s="156"/>
      <c r="H79" s="156"/>
      <c r="I79" s="156"/>
      <c r="J79" s="156"/>
      <c r="K79" s="156"/>
      <c r="L79" s="156"/>
      <c r="M79" s="156"/>
      <c r="N79" s="156"/>
      <c r="O79" s="156"/>
      <c r="P79" s="318" t="s">
        <v>56</v>
      </c>
      <c r="Q79" s="328" t="s">
        <v>81</v>
      </c>
      <c r="R79" s="347"/>
      <c r="S79" s="78"/>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customFormat="1" ht="18" customHeight="1" thickBot="1" x14ac:dyDescent="0.25">
      <c r="A80" s="1"/>
      <c r="B80" s="260"/>
      <c r="C80" s="123" t="s">
        <v>59</v>
      </c>
      <c r="D80" s="159">
        <f>SUM(D81:D83)</f>
        <v>0</v>
      </c>
      <c r="E80" s="159">
        <f>SUM(E81:E83)</f>
        <v>0</v>
      </c>
      <c r="F80" s="159">
        <f t="shared" ref="F80:M80" si="42">SUM(F81:F83)</f>
        <v>0</v>
      </c>
      <c r="G80" s="159">
        <f t="shared" si="42"/>
        <v>0</v>
      </c>
      <c r="H80" s="159">
        <f t="shared" si="42"/>
        <v>0</v>
      </c>
      <c r="I80" s="159">
        <f t="shared" si="42"/>
        <v>0</v>
      </c>
      <c r="J80" s="159">
        <f t="shared" si="42"/>
        <v>0</v>
      </c>
      <c r="K80" s="159">
        <f t="shared" si="42"/>
        <v>0</v>
      </c>
      <c r="L80" s="159">
        <f t="shared" si="42"/>
        <v>0</v>
      </c>
      <c r="M80" s="159">
        <f t="shared" si="42"/>
        <v>0</v>
      </c>
      <c r="N80" s="166">
        <f>SUM(N81:N83)</f>
        <v>0</v>
      </c>
      <c r="O80" s="174" t="e">
        <f>SUM(O81:O83)</f>
        <v>#DIV/0!</v>
      </c>
      <c r="P80" s="318"/>
      <c r="Q80" s="328"/>
      <c r="R80" s="347"/>
      <c r="S80" s="78"/>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customFormat="1" ht="52" customHeight="1" thickBot="1" x14ac:dyDescent="0.25">
      <c r="A81" s="1"/>
      <c r="B81" s="260"/>
      <c r="C81" s="195" t="s">
        <v>60</v>
      </c>
      <c r="D81" s="160">
        <v>0</v>
      </c>
      <c r="E81" s="160">
        <v>0</v>
      </c>
      <c r="F81" s="160">
        <v>0</v>
      </c>
      <c r="G81" s="160">
        <v>0</v>
      </c>
      <c r="H81" s="160">
        <v>0</v>
      </c>
      <c r="I81" s="160">
        <v>0</v>
      </c>
      <c r="J81" s="160">
        <v>0</v>
      </c>
      <c r="K81" s="160">
        <v>0</v>
      </c>
      <c r="L81" s="160">
        <v>0</v>
      </c>
      <c r="M81" s="160">
        <v>0</v>
      </c>
      <c r="N81" s="167">
        <f>SUM(D81:M81)</f>
        <v>0</v>
      </c>
      <c r="O81" s="121" t="e">
        <f>N81/$N$64</f>
        <v>#DIV/0!</v>
      </c>
      <c r="P81" s="318"/>
      <c r="Q81" s="328"/>
      <c r="R81" s="347"/>
      <c r="S81" s="78"/>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customFormat="1" ht="56" customHeight="1" thickBot="1" x14ac:dyDescent="0.25">
      <c r="A82" s="1"/>
      <c r="B82" s="260"/>
      <c r="C82" s="195" t="s">
        <v>60</v>
      </c>
      <c r="D82" s="160">
        <v>0</v>
      </c>
      <c r="E82" s="160">
        <v>0</v>
      </c>
      <c r="F82" s="160">
        <v>0</v>
      </c>
      <c r="G82" s="160">
        <v>0</v>
      </c>
      <c r="H82" s="160">
        <v>0</v>
      </c>
      <c r="I82" s="160">
        <v>0</v>
      </c>
      <c r="J82" s="160">
        <v>0</v>
      </c>
      <c r="K82" s="160">
        <v>0</v>
      </c>
      <c r="L82" s="160">
        <v>0</v>
      </c>
      <c r="M82" s="160">
        <v>0</v>
      </c>
      <c r="N82" s="167">
        <f>SUM(D82:M82)</f>
        <v>0</v>
      </c>
      <c r="O82" s="121" t="e">
        <f>N82/$N$64</f>
        <v>#DIV/0!</v>
      </c>
      <c r="P82" s="319"/>
      <c r="Q82" s="329"/>
      <c r="R82" s="347"/>
      <c r="S82" s="78"/>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customFormat="1" ht="58" customHeight="1" thickBot="1" x14ac:dyDescent="0.25">
      <c r="A83" s="1"/>
      <c r="B83" s="259"/>
      <c r="C83" s="205" t="s">
        <v>60</v>
      </c>
      <c r="D83" s="187">
        <v>0</v>
      </c>
      <c r="E83" s="160">
        <v>0</v>
      </c>
      <c r="F83" s="160">
        <v>0</v>
      </c>
      <c r="G83" s="160">
        <v>0</v>
      </c>
      <c r="H83" s="160">
        <v>0</v>
      </c>
      <c r="I83" s="160">
        <v>0</v>
      </c>
      <c r="J83" s="160">
        <v>0</v>
      </c>
      <c r="K83" s="160">
        <v>0</v>
      </c>
      <c r="L83" s="160">
        <v>0</v>
      </c>
      <c r="M83" s="160">
        <v>0</v>
      </c>
      <c r="N83" s="167">
        <f>SUM(D83:M83)</f>
        <v>0</v>
      </c>
      <c r="O83" s="175" t="e">
        <f>N83/$N$64</f>
        <v>#DIV/0!</v>
      </c>
      <c r="P83" s="289">
        <f>N64</f>
        <v>0</v>
      </c>
      <c r="Q83" s="289">
        <f>N77</f>
        <v>0</v>
      </c>
      <c r="R83" s="346"/>
      <c r="S83" s="78"/>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customFormat="1" ht="30" customHeight="1" thickBot="1" x14ac:dyDescent="0.25">
      <c r="A84" s="1"/>
      <c r="B84" s="260"/>
      <c r="C84" s="157" t="s">
        <v>84</v>
      </c>
      <c r="D84" s="161">
        <f t="shared" ref="D84:M84" si="43">D64-D78-D80</f>
        <v>0</v>
      </c>
      <c r="E84" s="161">
        <f t="shared" si="43"/>
        <v>0</v>
      </c>
      <c r="F84" s="161">
        <f t="shared" si="43"/>
        <v>0</v>
      </c>
      <c r="G84" s="161">
        <f t="shared" si="43"/>
        <v>0</v>
      </c>
      <c r="H84" s="161">
        <f t="shared" si="43"/>
        <v>0</v>
      </c>
      <c r="I84" s="161">
        <f t="shared" si="43"/>
        <v>0</v>
      </c>
      <c r="J84" s="161">
        <f t="shared" si="43"/>
        <v>0</v>
      </c>
      <c r="K84" s="161">
        <f t="shared" si="43"/>
        <v>0</v>
      </c>
      <c r="L84" s="161">
        <f t="shared" si="43"/>
        <v>0</v>
      </c>
      <c r="M84" s="161">
        <f t="shared" si="43"/>
        <v>0</v>
      </c>
      <c r="N84" s="168">
        <f>SUM(D84:M84)</f>
        <v>0</v>
      </c>
      <c r="O84" s="176" t="e">
        <f>N84/$N$64</f>
        <v>#DIV/0!</v>
      </c>
      <c r="P84" s="290"/>
      <c r="Q84" s="290"/>
      <c r="R84" s="346"/>
      <c r="S84" s="78"/>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customFormat="1" ht="18" customHeight="1" thickBot="1" x14ac:dyDescent="0.25">
      <c r="A85" s="1"/>
      <c r="B85" s="261"/>
      <c r="C85" s="185" t="s">
        <v>85</v>
      </c>
      <c r="D85" s="183">
        <f>D84+D80</f>
        <v>0</v>
      </c>
      <c r="E85" s="183">
        <f>E84+E80</f>
        <v>0</v>
      </c>
      <c r="F85" s="183">
        <f t="shared" ref="F85:M85" si="44">F84+F80</f>
        <v>0</v>
      </c>
      <c r="G85" s="183">
        <f t="shared" si="44"/>
        <v>0</v>
      </c>
      <c r="H85" s="183">
        <f t="shared" si="44"/>
        <v>0</v>
      </c>
      <c r="I85" s="183">
        <f t="shared" si="44"/>
        <v>0</v>
      </c>
      <c r="J85" s="183">
        <f t="shared" si="44"/>
        <v>0</v>
      </c>
      <c r="K85" s="183">
        <f t="shared" si="44"/>
        <v>0</v>
      </c>
      <c r="L85" s="183">
        <f t="shared" si="44"/>
        <v>0</v>
      </c>
      <c r="M85" s="183">
        <f t="shared" si="44"/>
        <v>0</v>
      </c>
      <c r="N85" s="183">
        <f>N84+N80</f>
        <v>0</v>
      </c>
      <c r="O85" s="184" t="e">
        <f>O84+O80</f>
        <v>#DIV/0!</v>
      </c>
      <c r="P85" s="291"/>
      <c r="Q85" s="291"/>
      <c r="R85" s="346"/>
      <c r="S85" s="78"/>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s="93" customForma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s="93" customForma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s="93" customForma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s="93" customForma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s="93" customForma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s="93" customForma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customForma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customForma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customFormat="1" ht="28"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customForma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customForma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customForma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customForma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customForma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customForma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customForma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customForma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customForma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customFormat="1" ht="1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x14ac:dyDescent="0.2">
      <c r="B105" s="1"/>
      <c r="C105" s="1"/>
      <c r="D105" s="1"/>
      <c r="E105" s="1"/>
      <c r="F105" s="1"/>
      <c r="G105" s="1"/>
      <c r="H105" s="1"/>
      <c r="I105" s="1"/>
      <c r="J105" s="1"/>
      <c r="K105" s="1"/>
      <c r="L105" s="1"/>
      <c r="M105" s="1"/>
      <c r="N105" s="1"/>
      <c r="O105" s="1"/>
      <c r="P105" s="1"/>
      <c r="Q105" s="1"/>
      <c r="R105" s="1"/>
    </row>
    <row r="106" spans="1:54" x14ac:dyDescent="0.2">
      <c r="B106" s="1"/>
      <c r="C106" s="1"/>
      <c r="D106" s="1"/>
      <c r="E106" s="1"/>
      <c r="F106" s="1"/>
      <c r="G106" s="1"/>
      <c r="H106" s="1"/>
      <c r="I106" s="1"/>
      <c r="J106" s="1"/>
      <c r="K106" s="1"/>
      <c r="L106" s="1"/>
      <c r="M106" s="1"/>
      <c r="N106" s="1"/>
      <c r="O106" s="1"/>
      <c r="P106" s="1"/>
      <c r="Q106" s="1"/>
      <c r="R106" s="1"/>
    </row>
    <row r="107" spans="1:54" x14ac:dyDescent="0.2">
      <c r="B107" s="1"/>
      <c r="C107" s="1"/>
      <c r="D107" s="1"/>
      <c r="E107" s="1"/>
      <c r="F107" s="1"/>
      <c r="G107" s="1"/>
      <c r="H107" s="1"/>
      <c r="I107" s="1"/>
      <c r="J107" s="1"/>
      <c r="K107" s="1"/>
      <c r="L107" s="1"/>
      <c r="M107" s="1"/>
      <c r="N107" s="1"/>
      <c r="O107" s="1"/>
      <c r="P107" s="1"/>
      <c r="Q107" s="1"/>
      <c r="R107" s="1"/>
    </row>
    <row r="108" spans="1:54" x14ac:dyDescent="0.2">
      <c r="B108" s="1"/>
      <c r="C108" s="1"/>
      <c r="D108" s="1"/>
      <c r="E108" s="1"/>
      <c r="F108" s="1"/>
      <c r="G108" s="1"/>
      <c r="H108" s="1"/>
      <c r="I108" s="1"/>
      <c r="J108" s="1"/>
      <c r="K108" s="1"/>
      <c r="L108" s="1"/>
      <c r="M108" s="1"/>
      <c r="N108" s="1"/>
      <c r="O108" s="1"/>
      <c r="P108" s="1"/>
      <c r="Q108" s="1"/>
      <c r="R108" s="1"/>
    </row>
    <row r="109" spans="1:54" x14ac:dyDescent="0.2">
      <c r="B109" s="1"/>
      <c r="C109" s="1"/>
      <c r="D109" s="1"/>
      <c r="E109" s="1"/>
      <c r="F109" s="1"/>
      <c r="G109" s="1"/>
      <c r="H109" s="1"/>
      <c r="I109" s="1"/>
      <c r="J109" s="1"/>
      <c r="K109" s="1"/>
      <c r="L109" s="1"/>
      <c r="M109" s="1"/>
      <c r="N109" s="1"/>
      <c r="O109" s="1"/>
      <c r="P109" s="1"/>
      <c r="Q109" s="1"/>
      <c r="R109" s="1"/>
    </row>
    <row r="110" spans="1:54" x14ac:dyDescent="0.2">
      <c r="B110" s="1"/>
      <c r="C110" s="1"/>
      <c r="D110" s="1"/>
      <c r="E110" s="1"/>
      <c r="F110" s="1"/>
      <c r="G110" s="1"/>
      <c r="H110" s="1"/>
      <c r="I110" s="1"/>
      <c r="J110" s="1"/>
      <c r="K110" s="1"/>
      <c r="L110" s="1"/>
      <c r="M110" s="1"/>
      <c r="N110" s="1"/>
      <c r="O110" s="1"/>
      <c r="P110" s="1"/>
      <c r="Q110" s="1"/>
      <c r="R110" s="1"/>
    </row>
    <row r="111" spans="1:54" x14ac:dyDescent="0.2">
      <c r="B111" s="1"/>
      <c r="C111" s="1"/>
      <c r="D111" s="1"/>
      <c r="E111" s="1"/>
      <c r="F111" s="1"/>
      <c r="G111" s="1"/>
      <c r="H111" s="1"/>
      <c r="I111" s="1"/>
      <c r="J111" s="1"/>
      <c r="K111" s="1"/>
      <c r="L111" s="1"/>
      <c r="M111" s="1"/>
      <c r="N111" s="1"/>
      <c r="O111" s="1"/>
      <c r="P111" s="1"/>
      <c r="Q111" s="1"/>
      <c r="R111" s="1"/>
    </row>
    <row r="112" spans="1:54" x14ac:dyDescent="0.2">
      <c r="B112" s="1"/>
      <c r="C112" s="1"/>
      <c r="D112" s="1"/>
      <c r="E112" s="1"/>
      <c r="F112" s="1"/>
      <c r="G112" s="1"/>
      <c r="H112" s="1"/>
      <c r="I112" s="1"/>
      <c r="J112" s="1"/>
      <c r="K112" s="1"/>
      <c r="L112" s="1"/>
      <c r="M112" s="1"/>
      <c r="N112" s="1"/>
      <c r="O112" s="1"/>
      <c r="P112" s="1"/>
      <c r="Q112" s="1"/>
      <c r="R112" s="1"/>
    </row>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sheetData>
  <sheetProtection formatColumns="0" formatRows="0" selectLockedCells="1"/>
  <mergeCells count="40">
    <mergeCell ref="N8:P8"/>
    <mergeCell ref="A1:C3"/>
    <mergeCell ref="D1:G3"/>
    <mergeCell ref="H2:J2"/>
    <mergeCell ref="K2:M2"/>
    <mergeCell ref="H3:J3"/>
    <mergeCell ref="K3:M3"/>
    <mergeCell ref="C4:M4"/>
    <mergeCell ref="C6:J6"/>
    <mergeCell ref="B8:D8"/>
    <mergeCell ref="F8:H8"/>
    <mergeCell ref="J8:L8"/>
    <mergeCell ref="B9:C9"/>
    <mergeCell ref="F9:H9"/>
    <mergeCell ref="J9:L9"/>
    <mergeCell ref="N9:P9"/>
    <mergeCell ref="B11:O11"/>
    <mergeCell ref="P11:R13"/>
    <mergeCell ref="B12:B47"/>
    <mergeCell ref="C12:O12"/>
    <mergeCell ref="P14:R40"/>
    <mergeCell ref="C28:O28"/>
    <mergeCell ref="P41:P44"/>
    <mergeCell ref="Q41:Q44"/>
    <mergeCell ref="R41:R44"/>
    <mergeCell ref="P45:P47"/>
    <mergeCell ref="Q45:Q47"/>
    <mergeCell ref="R45:R47"/>
    <mergeCell ref="Q83:Q85"/>
    <mergeCell ref="R83:R85"/>
    <mergeCell ref="B49:O49"/>
    <mergeCell ref="P49:R51"/>
    <mergeCell ref="B50:B85"/>
    <mergeCell ref="C50:O50"/>
    <mergeCell ref="P52:R78"/>
    <mergeCell ref="C66:O66"/>
    <mergeCell ref="P79:P82"/>
    <mergeCell ref="Q79:Q82"/>
    <mergeCell ref="R79:R82"/>
    <mergeCell ref="P83:P8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9A993-3C2A-624E-BA61-DD2992AC5922}">
  <sheetPr>
    <tabColor theme="9" tint="-0.249977111117893"/>
  </sheetPr>
  <dimension ref="A1:U71"/>
  <sheetViews>
    <sheetView workbookViewId="0"/>
  </sheetViews>
  <sheetFormatPr baseColWidth="10" defaultColWidth="11" defaultRowHeight="16" x14ac:dyDescent="0.2"/>
  <cols>
    <col min="1" max="1" width="6.6640625" style="1" customWidth="1"/>
    <col min="3" max="3" width="35.6640625" customWidth="1"/>
    <col min="4" max="16" width="19.1640625" customWidth="1"/>
    <col min="17" max="17" width="66.33203125" customWidth="1"/>
    <col min="18" max="18" width="11" style="1" customWidth="1"/>
    <col min="19" max="16384" width="11" style="1"/>
  </cols>
  <sheetData>
    <row r="1" spans="1:19" ht="20" customHeight="1" x14ac:dyDescent="0.2">
      <c r="B1" s="1"/>
      <c r="C1" s="1"/>
      <c r="D1" s="1"/>
      <c r="E1" s="1"/>
      <c r="F1" s="1"/>
      <c r="G1" s="1"/>
      <c r="H1" s="1"/>
      <c r="I1" s="1"/>
      <c r="J1" s="1"/>
      <c r="K1" s="1"/>
      <c r="L1" s="1"/>
      <c r="M1" s="1"/>
      <c r="N1" s="1"/>
      <c r="O1" s="1"/>
      <c r="P1" s="1"/>
      <c r="Q1" s="1"/>
    </row>
    <row r="2" spans="1:19" ht="68" customHeight="1" x14ac:dyDescent="0.4">
      <c r="B2" s="396" t="s">
        <v>91</v>
      </c>
      <c r="C2" s="397"/>
      <c r="D2" s="397"/>
      <c r="E2" s="397"/>
      <c r="F2" s="2"/>
      <c r="G2" s="3"/>
      <c r="H2" s="4" t="s">
        <v>92</v>
      </c>
      <c r="I2" s="5"/>
      <c r="J2" s="6"/>
      <c r="K2" s="4" t="s">
        <v>93</v>
      </c>
      <c r="L2" s="7"/>
      <c r="M2" s="8"/>
      <c r="N2" s="8"/>
      <c r="O2" s="8"/>
      <c r="P2" s="1"/>
      <c r="Q2" s="1"/>
    </row>
    <row r="3" spans="1:19" ht="32" customHeight="1" x14ac:dyDescent="0.4">
      <c r="B3" s="9"/>
      <c r="C3" s="9"/>
      <c r="D3" s="9"/>
      <c r="E3" s="3"/>
      <c r="F3" s="3"/>
      <c r="G3" s="3"/>
      <c r="H3" s="60">
        <f>P38</f>
        <v>0</v>
      </c>
      <c r="I3" s="5"/>
      <c r="J3" s="10"/>
      <c r="K3" s="60">
        <f>P13</f>
        <v>0</v>
      </c>
      <c r="L3" s="11"/>
      <c r="M3" s="8"/>
      <c r="N3" s="8"/>
      <c r="O3" s="8"/>
      <c r="P3" s="1"/>
      <c r="Q3" s="1"/>
    </row>
    <row r="4" spans="1:19" ht="110" customHeight="1" x14ac:dyDescent="0.4">
      <c r="B4" s="13"/>
      <c r="C4" s="279" t="s">
        <v>94</v>
      </c>
      <c r="D4" s="280"/>
      <c r="E4" s="280"/>
      <c r="F4" s="280"/>
      <c r="G4" s="280"/>
      <c r="H4" s="280"/>
      <c r="I4" s="280"/>
      <c r="J4" s="280"/>
      <c r="K4" s="11"/>
      <c r="L4" s="12"/>
      <c r="M4" s="8"/>
      <c r="N4" s="8"/>
      <c r="O4" s="8"/>
      <c r="P4" s="1"/>
      <c r="Q4" s="1"/>
    </row>
    <row r="5" spans="1:19" ht="30" customHeight="1" x14ac:dyDescent="0.25">
      <c r="A5" s="62"/>
      <c r="B5" s="62"/>
      <c r="C5" s="62"/>
      <c r="D5" s="61"/>
      <c r="E5" s="61"/>
      <c r="F5" s="61"/>
      <c r="G5" s="61"/>
      <c r="H5" s="61"/>
      <c r="I5" s="61"/>
      <c r="J5" s="11"/>
      <c r="K5" s="11"/>
      <c r="L5" s="12"/>
      <c r="M5" s="8"/>
      <c r="N5" s="8"/>
      <c r="O5" s="8"/>
      <c r="P5" s="1"/>
      <c r="Q5" s="1"/>
    </row>
    <row r="6" spans="1:19" ht="24" customHeight="1" x14ac:dyDescent="0.25">
      <c r="A6" s="62"/>
      <c r="B6" s="71" t="s">
        <v>95</v>
      </c>
      <c r="C6" s="72"/>
      <c r="D6" s="73"/>
      <c r="E6" s="61"/>
      <c r="F6" s="71" t="s">
        <v>96</v>
      </c>
      <c r="G6" s="72"/>
      <c r="H6" s="73"/>
      <c r="I6" s="61"/>
      <c r="J6" s="71" t="s">
        <v>97</v>
      </c>
      <c r="K6" s="72"/>
      <c r="L6" s="73"/>
      <c r="M6" s="89"/>
      <c r="N6" s="89"/>
      <c r="O6" s="89"/>
      <c r="P6" s="1"/>
      <c r="Q6" s="1"/>
    </row>
    <row r="7" spans="1:19" ht="30" customHeight="1" x14ac:dyDescent="0.2">
      <c r="B7" s="14"/>
      <c r="C7" s="15"/>
      <c r="D7" s="15"/>
      <c r="E7" s="15"/>
      <c r="F7" s="15"/>
      <c r="G7" s="15"/>
      <c r="H7" s="17"/>
      <c r="I7" s="17"/>
      <c r="J7" s="17"/>
      <c r="K7" s="17"/>
      <c r="L7" s="17"/>
      <c r="M7" s="8"/>
      <c r="N7" s="8"/>
      <c r="O7" s="8"/>
      <c r="P7" s="1"/>
      <c r="Q7" s="1"/>
    </row>
    <row r="8" spans="1:19" ht="30" customHeight="1" x14ac:dyDescent="0.2">
      <c r="A8" s="18"/>
      <c r="B8" s="398" t="s">
        <v>98</v>
      </c>
      <c r="C8" s="399"/>
      <c r="D8" s="399"/>
      <c r="E8" s="399"/>
      <c r="F8" s="399"/>
      <c r="G8" s="399"/>
      <c r="H8" s="399"/>
      <c r="I8" s="399"/>
      <c r="J8" s="399"/>
      <c r="K8" s="399"/>
      <c r="L8" s="399"/>
      <c r="M8" s="399"/>
      <c r="N8" s="399"/>
      <c r="O8" s="399"/>
      <c r="P8" s="399"/>
      <c r="Q8" s="399"/>
      <c r="R8" s="399"/>
      <c r="S8" s="400"/>
    </row>
    <row r="9" spans="1:19" ht="30" customHeight="1" x14ac:dyDescent="0.2">
      <c r="A9" s="18"/>
      <c r="B9" s="401" t="s">
        <v>99</v>
      </c>
      <c r="C9" s="371" t="s">
        <v>89</v>
      </c>
      <c r="D9" s="371"/>
      <c r="E9" s="371"/>
      <c r="F9" s="371"/>
      <c r="G9" s="371"/>
      <c r="H9" s="371"/>
      <c r="I9" s="371"/>
      <c r="J9" s="371"/>
      <c r="K9" s="371"/>
      <c r="L9" s="371"/>
      <c r="M9" s="371"/>
      <c r="N9" s="371"/>
      <c r="O9" s="371"/>
      <c r="P9" s="371"/>
      <c r="Q9" s="402" t="s">
        <v>13</v>
      </c>
      <c r="R9" s="403"/>
      <c r="S9" s="404"/>
    </row>
    <row r="10" spans="1:19" ht="16" customHeight="1" x14ac:dyDescent="0.2">
      <c r="A10" s="18"/>
      <c r="B10" s="401"/>
      <c r="C10" s="391" t="s">
        <v>100</v>
      </c>
      <c r="D10" s="19" t="s">
        <v>101</v>
      </c>
      <c r="E10" s="63"/>
      <c r="F10" s="63"/>
      <c r="G10" s="63"/>
      <c r="H10" s="19" t="s">
        <v>102</v>
      </c>
      <c r="I10" s="63"/>
      <c r="J10" s="63"/>
      <c r="K10" s="20" t="s">
        <v>80</v>
      </c>
      <c r="L10" s="64"/>
      <c r="M10" s="64"/>
      <c r="N10" s="377" t="s">
        <v>103</v>
      </c>
      <c r="O10" s="378" t="s">
        <v>104</v>
      </c>
      <c r="P10" s="21"/>
      <c r="Q10" s="355" t="s">
        <v>105</v>
      </c>
      <c r="R10" s="356"/>
      <c r="S10" s="357"/>
    </row>
    <row r="11" spans="1:19" ht="16" customHeight="1" x14ac:dyDescent="0.2">
      <c r="A11" s="18"/>
      <c r="B11" s="401"/>
      <c r="C11" s="392"/>
      <c r="D11" s="22" t="s">
        <v>106</v>
      </c>
      <c r="E11" s="22" t="s">
        <v>107</v>
      </c>
      <c r="F11" s="22" t="s">
        <v>108</v>
      </c>
      <c r="G11" s="22" t="s">
        <v>109</v>
      </c>
      <c r="H11" s="22" t="s">
        <v>110</v>
      </c>
      <c r="I11" s="22" t="s">
        <v>111</v>
      </c>
      <c r="J11" s="22" t="s">
        <v>112</v>
      </c>
      <c r="K11" s="22" t="s">
        <v>113</v>
      </c>
      <c r="L11" s="22" t="s">
        <v>114</v>
      </c>
      <c r="M11" s="22" t="s">
        <v>115</v>
      </c>
      <c r="N11" s="378"/>
      <c r="O11" s="378"/>
      <c r="P11" s="23" t="s">
        <v>116</v>
      </c>
      <c r="Q11" s="358"/>
      <c r="R11" s="359"/>
      <c r="S11" s="360"/>
    </row>
    <row r="12" spans="1:19" ht="16" customHeight="1" x14ac:dyDescent="0.2">
      <c r="A12" s="18"/>
      <c r="B12" s="401"/>
      <c r="C12" s="24" t="s">
        <v>69</v>
      </c>
      <c r="D12" s="39">
        <v>0</v>
      </c>
      <c r="E12" s="39">
        <v>0</v>
      </c>
      <c r="F12" s="39">
        <v>0</v>
      </c>
      <c r="G12" s="39">
        <v>0</v>
      </c>
      <c r="H12" s="40">
        <v>0</v>
      </c>
      <c r="I12" s="39">
        <v>0</v>
      </c>
      <c r="J12" s="39">
        <v>0</v>
      </c>
      <c r="K12" s="40">
        <v>0</v>
      </c>
      <c r="L12" s="39">
        <v>0</v>
      </c>
      <c r="M12" s="39">
        <v>0</v>
      </c>
      <c r="N12" s="65" t="e">
        <f>O12/O$22</f>
        <v>#DIV/0!</v>
      </c>
      <c r="O12" s="66">
        <f t="shared" ref="O12:O21" si="0">SUM(D12:G12)+SUM(H12:J12)+SUM(K12:M12)</f>
        <v>0</v>
      </c>
      <c r="P12" s="23" t="s">
        <v>117</v>
      </c>
      <c r="Q12" s="358"/>
      <c r="R12" s="359"/>
      <c r="S12" s="360"/>
    </row>
    <row r="13" spans="1:19" ht="16" customHeight="1" x14ac:dyDescent="0.2">
      <c r="A13" s="18"/>
      <c r="B13" s="401"/>
      <c r="C13" s="24" t="s">
        <v>70</v>
      </c>
      <c r="D13" s="39">
        <v>0</v>
      </c>
      <c r="E13" s="39">
        <v>0</v>
      </c>
      <c r="F13" s="39">
        <v>0</v>
      </c>
      <c r="G13" s="39">
        <v>0</v>
      </c>
      <c r="H13" s="40">
        <v>0</v>
      </c>
      <c r="I13" s="39">
        <v>0</v>
      </c>
      <c r="J13" s="39">
        <v>0</v>
      </c>
      <c r="K13" s="40">
        <v>0</v>
      </c>
      <c r="L13" s="39">
        <v>0</v>
      </c>
      <c r="M13" s="39">
        <v>0</v>
      </c>
      <c r="N13" s="65" t="e">
        <f t="shared" ref="N13:N21" si="1">O13/O$22</f>
        <v>#DIV/0!</v>
      </c>
      <c r="O13" s="50">
        <f t="shared" si="0"/>
        <v>0</v>
      </c>
      <c r="P13" s="364">
        <f>N38</f>
        <v>0</v>
      </c>
      <c r="Q13" s="358"/>
      <c r="R13" s="359"/>
      <c r="S13" s="360"/>
    </row>
    <row r="14" spans="1:19" ht="16" customHeight="1" x14ac:dyDescent="0.2">
      <c r="A14" s="18"/>
      <c r="B14" s="401"/>
      <c r="C14" s="24" t="s">
        <v>71</v>
      </c>
      <c r="D14" s="39">
        <v>0</v>
      </c>
      <c r="E14" s="39">
        <v>0</v>
      </c>
      <c r="F14" s="39">
        <v>0</v>
      </c>
      <c r="G14" s="39">
        <v>0</v>
      </c>
      <c r="H14" s="40">
        <v>0</v>
      </c>
      <c r="I14" s="39">
        <v>0</v>
      </c>
      <c r="J14" s="39">
        <v>0</v>
      </c>
      <c r="K14" s="40">
        <v>0</v>
      </c>
      <c r="L14" s="39">
        <v>0</v>
      </c>
      <c r="M14" s="39">
        <v>0</v>
      </c>
      <c r="N14" s="65" t="e">
        <f t="shared" si="1"/>
        <v>#DIV/0!</v>
      </c>
      <c r="O14" s="50">
        <f t="shared" si="0"/>
        <v>0</v>
      </c>
      <c r="P14" s="364"/>
      <c r="Q14" s="358"/>
      <c r="R14" s="359"/>
      <c r="S14" s="360"/>
    </row>
    <row r="15" spans="1:19" ht="16" customHeight="1" x14ac:dyDescent="0.2">
      <c r="A15" s="18"/>
      <c r="B15" s="401"/>
      <c r="C15" s="24" t="s">
        <v>72</v>
      </c>
      <c r="D15" s="39">
        <v>0</v>
      </c>
      <c r="E15" s="39">
        <v>0</v>
      </c>
      <c r="F15" s="39">
        <v>0</v>
      </c>
      <c r="G15" s="39">
        <v>0</v>
      </c>
      <c r="H15" s="40">
        <v>0</v>
      </c>
      <c r="I15" s="39">
        <v>0</v>
      </c>
      <c r="J15" s="39">
        <v>0</v>
      </c>
      <c r="K15" s="40">
        <v>0</v>
      </c>
      <c r="L15" s="39">
        <v>0</v>
      </c>
      <c r="M15" s="39">
        <v>0</v>
      </c>
      <c r="N15" s="65" t="e">
        <f t="shared" si="1"/>
        <v>#DIV/0!</v>
      </c>
      <c r="O15" s="50">
        <f t="shared" si="0"/>
        <v>0</v>
      </c>
      <c r="P15" s="364"/>
      <c r="Q15" s="358"/>
      <c r="R15" s="359"/>
      <c r="S15" s="360"/>
    </row>
    <row r="16" spans="1:19" ht="16" customHeight="1" x14ac:dyDescent="0.2">
      <c r="A16" s="18"/>
      <c r="B16" s="401"/>
      <c r="C16" s="24" t="s">
        <v>73</v>
      </c>
      <c r="D16" s="39">
        <v>0</v>
      </c>
      <c r="E16" s="39">
        <v>0</v>
      </c>
      <c r="F16" s="39">
        <v>0</v>
      </c>
      <c r="G16" s="39">
        <v>0</v>
      </c>
      <c r="H16" s="40">
        <v>0</v>
      </c>
      <c r="I16" s="39">
        <v>0</v>
      </c>
      <c r="J16" s="39">
        <v>0</v>
      </c>
      <c r="K16" s="40">
        <v>0</v>
      </c>
      <c r="L16" s="39">
        <v>0</v>
      </c>
      <c r="M16" s="39">
        <v>0</v>
      </c>
      <c r="N16" s="65" t="e">
        <f t="shared" si="1"/>
        <v>#DIV/0!</v>
      </c>
      <c r="O16" s="50">
        <f t="shared" si="0"/>
        <v>0</v>
      </c>
      <c r="P16" s="365"/>
      <c r="Q16" s="358"/>
      <c r="R16" s="359"/>
      <c r="S16" s="360"/>
    </row>
    <row r="17" spans="1:21" ht="16" customHeight="1" x14ac:dyDescent="0.2">
      <c r="A17" s="18"/>
      <c r="B17" s="401"/>
      <c r="C17" s="24" t="s">
        <v>74</v>
      </c>
      <c r="D17" s="39">
        <v>0</v>
      </c>
      <c r="E17" s="39">
        <v>0</v>
      </c>
      <c r="F17" s="39">
        <v>0</v>
      </c>
      <c r="G17" s="39">
        <v>0</v>
      </c>
      <c r="H17" s="40">
        <v>0</v>
      </c>
      <c r="I17" s="39">
        <v>0</v>
      </c>
      <c r="J17" s="39">
        <v>0</v>
      </c>
      <c r="K17" s="40">
        <v>0</v>
      </c>
      <c r="L17" s="39">
        <v>0</v>
      </c>
      <c r="M17" s="39">
        <v>0</v>
      </c>
      <c r="N17" s="65" t="e">
        <f t="shared" si="1"/>
        <v>#DIV/0!</v>
      </c>
      <c r="O17" s="50">
        <f t="shared" si="0"/>
        <v>0</v>
      </c>
      <c r="P17" s="25"/>
      <c r="Q17" s="358"/>
      <c r="R17" s="359"/>
      <c r="S17" s="360"/>
    </row>
    <row r="18" spans="1:21" ht="16" customHeight="1" x14ac:dyDescent="0.2">
      <c r="A18" s="18"/>
      <c r="B18" s="401"/>
      <c r="C18" s="24" t="s">
        <v>75</v>
      </c>
      <c r="D18" s="39">
        <v>0</v>
      </c>
      <c r="E18" s="39">
        <v>0</v>
      </c>
      <c r="F18" s="39">
        <v>0</v>
      </c>
      <c r="G18" s="39">
        <v>0</v>
      </c>
      <c r="H18" s="40">
        <v>0</v>
      </c>
      <c r="I18" s="39">
        <v>0</v>
      </c>
      <c r="J18" s="39">
        <v>0</v>
      </c>
      <c r="K18" s="40">
        <v>0</v>
      </c>
      <c r="L18" s="39">
        <v>0</v>
      </c>
      <c r="M18" s="39">
        <v>0</v>
      </c>
      <c r="N18" s="65" t="e">
        <f t="shared" si="1"/>
        <v>#DIV/0!</v>
      </c>
      <c r="O18" s="50">
        <f t="shared" si="0"/>
        <v>0</v>
      </c>
      <c r="P18" s="23" t="s">
        <v>118</v>
      </c>
      <c r="Q18" s="358"/>
      <c r="R18" s="359"/>
      <c r="S18" s="360"/>
    </row>
    <row r="19" spans="1:21" ht="16" customHeight="1" x14ac:dyDescent="0.2">
      <c r="A19" s="18"/>
      <c r="B19" s="401"/>
      <c r="C19" s="24" t="s">
        <v>76</v>
      </c>
      <c r="D19" s="39">
        <v>0</v>
      </c>
      <c r="E19" s="39">
        <v>0</v>
      </c>
      <c r="F19" s="39">
        <v>0</v>
      </c>
      <c r="G19" s="39">
        <v>0</v>
      </c>
      <c r="H19" s="40">
        <v>0</v>
      </c>
      <c r="I19" s="39">
        <v>0</v>
      </c>
      <c r="J19" s="39">
        <v>0</v>
      </c>
      <c r="K19" s="40">
        <v>0</v>
      </c>
      <c r="L19" s="39">
        <v>0</v>
      </c>
      <c r="M19" s="39">
        <v>0</v>
      </c>
      <c r="N19" s="65" t="e">
        <f t="shared" si="1"/>
        <v>#DIV/0!</v>
      </c>
      <c r="O19" s="50">
        <f t="shared" si="0"/>
        <v>0</v>
      </c>
      <c r="P19" s="405" t="e">
        <f>N38/O22</f>
        <v>#DIV/0!</v>
      </c>
      <c r="Q19" s="358"/>
      <c r="R19" s="359"/>
      <c r="S19" s="360"/>
    </row>
    <row r="20" spans="1:21" ht="16" customHeight="1" x14ac:dyDescent="0.2">
      <c r="A20" s="18"/>
      <c r="B20" s="401"/>
      <c r="C20" s="24" t="s">
        <v>77</v>
      </c>
      <c r="D20" s="39">
        <v>0</v>
      </c>
      <c r="E20" s="39">
        <v>0</v>
      </c>
      <c r="F20" s="39">
        <v>0</v>
      </c>
      <c r="G20" s="39">
        <v>0</v>
      </c>
      <c r="H20" s="40">
        <v>0</v>
      </c>
      <c r="I20" s="39">
        <v>0</v>
      </c>
      <c r="J20" s="39">
        <v>0</v>
      </c>
      <c r="K20" s="40">
        <v>0</v>
      </c>
      <c r="L20" s="39">
        <v>0</v>
      </c>
      <c r="M20" s="39">
        <v>0</v>
      </c>
      <c r="N20" s="65" t="e">
        <f t="shared" si="1"/>
        <v>#DIV/0!</v>
      </c>
      <c r="O20" s="50">
        <f t="shared" si="0"/>
        <v>0</v>
      </c>
      <c r="P20" s="405"/>
      <c r="Q20" s="358"/>
      <c r="R20" s="359"/>
      <c r="S20" s="360"/>
    </row>
    <row r="21" spans="1:21" ht="16" customHeight="1" x14ac:dyDescent="0.2">
      <c r="A21" s="18"/>
      <c r="B21" s="401"/>
      <c r="C21" s="24" t="s">
        <v>78</v>
      </c>
      <c r="D21" s="39">
        <v>0</v>
      </c>
      <c r="E21" s="39">
        <v>0</v>
      </c>
      <c r="F21" s="39">
        <v>0</v>
      </c>
      <c r="G21" s="39">
        <v>0</v>
      </c>
      <c r="H21" s="40">
        <v>0</v>
      </c>
      <c r="I21" s="39">
        <v>0</v>
      </c>
      <c r="J21" s="39">
        <v>0</v>
      </c>
      <c r="K21" s="40">
        <v>0</v>
      </c>
      <c r="L21" s="39">
        <v>0</v>
      </c>
      <c r="M21" s="39">
        <v>0</v>
      </c>
      <c r="N21" s="65" t="e">
        <f t="shared" si="1"/>
        <v>#DIV/0!</v>
      </c>
      <c r="O21" s="50">
        <f t="shared" si="0"/>
        <v>0</v>
      </c>
      <c r="P21" s="405"/>
      <c r="Q21" s="358"/>
      <c r="R21" s="359"/>
      <c r="S21" s="360"/>
    </row>
    <row r="22" spans="1:21" ht="16" customHeight="1" x14ac:dyDescent="0.2">
      <c r="A22" s="18"/>
      <c r="B22" s="401"/>
      <c r="C22" s="67" t="s">
        <v>119</v>
      </c>
      <c r="D22" s="41">
        <f>SUM(D12:D21)</f>
        <v>0</v>
      </c>
      <c r="E22" s="41">
        <f t="shared" ref="E22:M22" si="2">SUM(E12:E21)</f>
        <v>0</v>
      </c>
      <c r="F22" s="41">
        <f t="shared" si="2"/>
        <v>0</v>
      </c>
      <c r="G22" s="41">
        <f t="shared" si="2"/>
        <v>0</v>
      </c>
      <c r="H22" s="42">
        <f t="shared" si="2"/>
        <v>0</v>
      </c>
      <c r="I22" s="41">
        <f t="shared" si="2"/>
        <v>0</v>
      </c>
      <c r="J22" s="41">
        <f t="shared" si="2"/>
        <v>0</v>
      </c>
      <c r="K22" s="41">
        <f t="shared" si="2"/>
        <v>0</v>
      </c>
      <c r="L22" s="41">
        <f t="shared" si="2"/>
        <v>0</v>
      </c>
      <c r="M22" s="41">
        <f t="shared" si="2"/>
        <v>0</v>
      </c>
      <c r="N22" s="26" t="s">
        <v>120</v>
      </c>
      <c r="O22" s="51">
        <f>SUM(D22:M22)</f>
        <v>0</v>
      </c>
      <c r="P22" s="406"/>
      <c r="Q22" s="361"/>
      <c r="R22" s="362"/>
      <c r="S22" s="363"/>
    </row>
    <row r="23" spans="1:21" ht="35" customHeight="1" x14ac:dyDescent="0.2">
      <c r="A23" s="18"/>
      <c r="B23" s="401"/>
      <c r="C23" s="371" t="s">
        <v>43</v>
      </c>
      <c r="D23" s="371"/>
      <c r="E23" s="371"/>
      <c r="F23" s="371"/>
      <c r="G23" s="371"/>
      <c r="H23" s="371"/>
      <c r="I23" s="371"/>
      <c r="J23" s="371"/>
      <c r="K23" s="371"/>
      <c r="L23" s="371"/>
      <c r="M23" s="371"/>
      <c r="N23" s="371"/>
      <c r="O23" s="371"/>
      <c r="P23" s="372"/>
      <c r="Q23" s="373" t="s">
        <v>121</v>
      </c>
      <c r="R23" s="371"/>
      <c r="S23" s="374"/>
    </row>
    <row r="24" spans="1:21" ht="16" customHeight="1" x14ac:dyDescent="0.2">
      <c r="A24" s="18"/>
      <c r="B24" s="401"/>
      <c r="C24" s="391" t="s">
        <v>122</v>
      </c>
      <c r="D24" s="19" t="s">
        <v>101</v>
      </c>
      <c r="E24" s="63"/>
      <c r="F24" s="63"/>
      <c r="G24" s="63"/>
      <c r="H24" s="19" t="s">
        <v>102</v>
      </c>
      <c r="I24" s="63"/>
      <c r="J24" s="63"/>
      <c r="K24" s="20" t="s">
        <v>80</v>
      </c>
      <c r="L24" s="64"/>
      <c r="M24" s="64"/>
      <c r="N24" s="377" t="s">
        <v>123</v>
      </c>
      <c r="O24" s="377" t="s">
        <v>124</v>
      </c>
      <c r="P24" s="377" t="s">
        <v>125</v>
      </c>
      <c r="Q24" s="379" t="s">
        <v>126</v>
      </c>
      <c r="R24" s="393" t="s">
        <v>127</v>
      </c>
      <c r="S24" s="391" t="s">
        <v>128</v>
      </c>
    </row>
    <row r="25" spans="1:21" x14ac:dyDescent="0.2">
      <c r="A25" s="18"/>
      <c r="B25" s="401"/>
      <c r="C25" s="392"/>
      <c r="D25" s="22" t="s">
        <v>106</v>
      </c>
      <c r="E25" s="22" t="s">
        <v>107</v>
      </c>
      <c r="F25" s="22" t="s">
        <v>108</v>
      </c>
      <c r="G25" s="22" t="s">
        <v>109</v>
      </c>
      <c r="H25" s="22" t="s">
        <v>110</v>
      </c>
      <c r="I25" s="22" t="s">
        <v>111</v>
      </c>
      <c r="J25" s="22" t="s">
        <v>112</v>
      </c>
      <c r="K25" s="22" t="s">
        <v>113</v>
      </c>
      <c r="L25" s="22" t="s">
        <v>114</v>
      </c>
      <c r="M25" s="22" t="s">
        <v>115</v>
      </c>
      <c r="N25" s="378"/>
      <c r="O25" s="378"/>
      <c r="P25" s="378"/>
      <c r="Q25" s="380"/>
      <c r="R25" s="394"/>
      <c r="S25" s="395"/>
      <c r="U25" s="70"/>
    </row>
    <row r="26" spans="1:21" x14ac:dyDescent="0.2">
      <c r="A26" s="18"/>
      <c r="B26" s="401"/>
      <c r="C26" s="27" t="str">
        <f>C$12</f>
        <v>Membre #1</v>
      </c>
      <c r="D26" s="43">
        <f>IF(D12*0.75&gt;20000,20000,D12*0.75)</f>
        <v>0</v>
      </c>
      <c r="E26" s="43">
        <f>IF(E12*0.75&gt;10000,10000,E12*0.75)</f>
        <v>0</v>
      </c>
      <c r="F26" s="43">
        <f>IF(F12*0.75&gt;10000,10000,F12*0.75)</f>
        <v>0</v>
      </c>
      <c r="G26" s="43">
        <f>IF((G12*0.75)&gt;(F12*0.1),(F12*0.1),G12*0.75)</f>
        <v>0</v>
      </c>
      <c r="H26" s="43">
        <f t="shared" ref="H26:M35" si="3">H12*0.75</f>
        <v>0</v>
      </c>
      <c r="I26" s="43">
        <f t="shared" si="3"/>
        <v>0</v>
      </c>
      <c r="J26" s="43">
        <f t="shared" si="3"/>
        <v>0</v>
      </c>
      <c r="K26" s="43">
        <f>K12*0.75</f>
        <v>0</v>
      </c>
      <c r="L26" s="43">
        <f>IF((L12*0.75)&gt;(K12*0.1),(K12*0.1),L12*0.75)</f>
        <v>0</v>
      </c>
      <c r="M26" s="43">
        <f>M12*0.75</f>
        <v>0</v>
      </c>
      <c r="N26" s="66">
        <f t="shared" ref="N26:N35" si="4">IF(SUM(D26:M26)&gt;40000,40000,SUM(D26:M26))</f>
        <v>0</v>
      </c>
      <c r="O26" s="45">
        <v>0</v>
      </c>
      <c r="P26" s="66">
        <f t="shared" ref="P26:P35" si="5">O12-N26-O26</f>
        <v>0</v>
      </c>
      <c r="Q26" s="85" t="s">
        <v>129</v>
      </c>
      <c r="R26" s="86">
        <v>0</v>
      </c>
      <c r="S26" s="69" t="s">
        <v>52</v>
      </c>
      <c r="U26" s="70" t="s">
        <v>52</v>
      </c>
    </row>
    <row r="27" spans="1:21" x14ac:dyDescent="0.2">
      <c r="A27" s="18"/>
      <c r="B27" s="401"/>
      <c r="C27" s="27" t="str">
        <f>C$13</f>
        <v>Membre #2</v>
      </c>
      <c r="D27" s="43">
        <f t="shared" ref="D27:D35" si="6">IF(D13*0.75&gt;20000,20000,D13*0.75)</f>
        <v>0</v>
      </c>
      <c r="E27" s="43">
        <f t="shared" ref="E27:F35" si="7">IF(E13*0.75&gt;10000,10000,E13*0.75)</f>
        <v>0</v>
      </c>
      <c r="F27" s="43">
        <f t="shared" si="7"/>
        <v>0</v>
      </c>
      <c r="G27" s="43">
        <f t="shared" ref="G27:G35" si="8">IF((G13*0.75)&gt;(F13*0.1),(F13*0.1),G13*0.75)</f>
        <v>0</v>
      </c>
      <c r="H27" s="43">
        <f t="shared" si="3"/>
        <v>0</v>
      </c>
      <c r="I27" s="43">
        <f t="shared" si="3"/>
        <v>0</v>
      </c>
      <c r="J27" s="43">
        <f t="shared" si="3"/>
        <v>0</v>
      </c>
      <c r="K27" s="43">
        <f t="shared" si="3"/>
        <v>0</v>
      </c>
      <c r="L27" s="43">
        <f t="shared" ref="L27:L34" si="9">IF((L13*0.75)&gt;(K13*0.1),(K13*0.1),L13*0.75)</f>
        <v>0</v>
      </c>
      <c r="M27" s="43">
        <f t="shared" si="3"/>
        <v>0</v>
      </c>
      <c r="N27" s="66">
        <f t="shared" si="4"/>
        <v>0</v>
      </c>
      <c r="O27" s="46">
        <v>0</v>
      </c>
      <c r="P27" s="66">
        <f t="shared" si="5"/>
        <v>0</v>
      </c>
      <c r="Q27" s="85" t="s">
        <v>129</v>
      </c>
      <c r="R27" s="86">
        <v>0</v>
      </c>
      <c r="S27" s="69" t="s">
        <v>52</v>
      </c>
      <c r="U27" s="70" t="s">
        <v>130</v>
      </c>
    </row>
    <row r="28" spans="1:21" x14ac:dyDescent="0.2">
      <c r="A28" s="18"/>
      <c r="B28" s="401"/>
      <c r="C28" s="27" t="str">
        <f>C$14</f>
        <v>Membre #3</v>
      </c>
      <c r="D28" s="43">
        <f t="shared" si="6"/>
        <v>0</v>
      </c>
      <c r="E28" s="43">
        <f t="shared" si="7"/>
        <v>0</v>
      </c>
      <c r="F28" s="43">
        <f t="shared" si="7"/>
        <v>0</v>
      </c>
      <c r="G28" s="43">
        <f>IF((G14*0.75)&gt;(F14*0.1),(F14*0.1),G14*0.75)</f>
        <v>0</v>
      </c>
      <c r="H28" s="43">
        <f t="shared" si="3"/>
        <v>0</v>
      </c>
      <c r="I28" s="43">
        <f t="shared" si="3"/>
        <v>0</v>
      </c>
      <c r="J28" s="43">
        <f t="shared" si="3"/>
        <v>0</v>
      </c>
      <c r="K28" s="43">
        <f t="shared" si="3"/>
        <v>0</v>
      </c>
      <c r="L28" s="43">
        <f>IF((L14*0.75)&gt;(K14*0.1),(K14*0.1),L14*0.75)</f>
        <v>0</v>
      </c>
      <c r="M28" s="43">
        <f t="shared" si="3"/>
        <v>0</v>
      </c>
      <c r="N28" s="66">
        <f t="shared" si="4"/>
        <v>0</v>
      </c>
      <c r="O28" s="46">
        <v>0</v>
      </c>
      <c r="P28" s="66">
        <f t="shared" si="5"/>
        <v>0</v>
      </c>
      <c r="Q28" s="85" t="s">
        <v>129</v>
      </c>
      <c r="R28" s="86">
        <v>0</v>
      </c>
      <c r="S28" s="69" t="s">
        <v>52</v>
      </c>
      <c r="U28" s="70"/>
    </row>
    <row r="29" spans="1:21" x14ac:dyDescent="0.2">
      <c r="A29" s="18"/>
      <c r="B29" s="401"/>
      <c r="C29" s="27" t="str">
        <f>C$15</f>
        <v>Membre #4</v>
      </c>
      <c r="D29" s="43">
        <f t="shared" si="6"/>
        <v>0</v>
      </c>
      <c r="E29" s="43">
        <f t="shared" si="7"/>
        <v>0</v>
      </c>
      <c r="F29" s="43">
        <f>IF(F15*0.75&gt;10000,10000,F15*0.75)</f>
        <v>0</v>
      </c>
      <c r="G29" s="43">
        <f t="shared" si="8"/>
        <v>0</v>
      </c>
      <c r="H29" s="43">
        <f t="shared" si="3"/>
        <v>0</v>
      </c>
      <c r="I29" s="43">
        <f t="shared" si="3"/>
        <v>0</v>
      </c>
      <c r="J29" s="43">
        <f t="shared" si="3"/>
        <v>0</v>
      </c>
      <c r="K29" s="43">
        <f t="shared" si="3"/>
        <v>0</v>
      </c>
      <c r="L29" s="43">
        <f>IF((L15*0.75)&gt;(K15*0.1),(K15*0.1),L15*0.75)</f>
        <v>0</v>
      </c>
      <c r="M29" s="43">
        <f t="shared" si="3"/>
        <v>0</v>
      </c>
      <c r="N29" s="66">
        <f t="shared" si="4"/>
        <v>0</v>
      </c>
      <c r="O29" s="46">
        <v>0</v>
      </c>
      <c r="P29" s="66">
        <f t="shared" si="5"/>
        <v>0</v>
      </c>
      <c r="Q29" s="85" t="s">
        <v>129</v>
      </c>
      <c r="R29" s="86">
        <v>0</v>
      </c>
      <c r="S29" s="69" t="s">
        <v>52</v>
      </c>
    </row>
    <row r="30" spans="1:21" x14ac:dyDescent="0.2">
      <c r="A30" s="18"/>
      <c r="B30" s="401"/>
      <c r="C30" s="27" t="str">
        <f>C$16</f>
        <v>Membre #5</v>
      </c>
      <c r="D30" s="43">
        <f t="shared" si="6"/>
        <v>0</v>
      </c>
      <c r="E30" s="43">
        <f t="shared" si="7"/>
        <v>0</v>
      </c>
      <c r="F30" s="43">
        <f t="shared" si="7"/>
        <v>0</v>
      </c>
      <c r="G30" s="43">
        <f t="shared" si="8"/>
        <v>0</v>
      </c>
      <c r="H30" s="43">
        <f t="shared" si="3"/>
        <v>0</v>
      </c>
      <c r="I30" s="43">
        <f t="shared" si="3"/>
        <v>0</v>
      </c>
      <c r="J30" s="43">
        <f t="shared" si="3"/>
        <v>0</v>
      </c>
      <c r="K30" s="43">
        <f t="shared" si="3"/>
        <v>0</v>
      </c>
      <c r="L30" s="43">
        <f t="shared" si="9"/>
        <v>0</v>
      </c>
      <c r="M30" s="43">
        <f t="shared" si="3"/>
        <v>0</v>
      </c>
      <c r="N30" s="66">
        <f t="shared" si="4"/>
        <v>0</v>
      </c>
      <c r="O30" s="46">
        <v>0</v>
      </c>
      <c r="P30" s="66">
        <f t="shared" si="5"/>
        <v>0</v>
      </c>
      <c r="Q30" s="85" t="s">
        <v>129</v>
      </c>
      <c r="R30" s="86">
        <v>0</v>
      </c>
      <c r="S30" s="69" t="s">
        <v>52</v>
      </c>
    </row>
    <row r="31" spans="1:21" x14ac:dyDescent="0.2">
      <c r="A31" s="18"/>
      <c r="B31" s="401"/>
      <c r="C31" s="27" t="str">
        <f>C$17</f>
        <v>Membre #6</v>
      </c>
      <c r="D31" s="43">
        <f t="shared" si="6"/>
        <v>0</v>
      </c>
      <c r="E31" s="43">
        <f t="shared" si="7"/>
        <v>0</v>
      </c>
      <c r="F31" s="43">
        <f>IF(F17*0.75&gt;10000,10000,F17*0.75)</f>
        <v>0</v>
      </c>
      <c r="G31" s="43">
        <f t="shared" si="8"/>
        <v>0</v>
      </c>
      <c r="H31" s="43">
        <f t="shared" si="3"/>
        <v>0</v>
      </c>
      <c r="I31" s="43">
        <f t="shared" si="3"/>
        <v>0</v>
      </c>
      <c r="J31" s="43">
        <f t="shared" si="3"/>
        <v>0</v>
      </c>
      <c r="K31" s="43">
        <f t="shared" si="3"/>
        <v>0</v>
      </c>
      <c r="L31" s="43">
        <f t="shared" si="9"/>
        <v>0</v>
      </c>
      <c r="M31" s="43">
        <f t="shared" si="3"/>
        <v>0</v>
      </c>
      <c r="N31" s="66">
        <f t="shared" si="4"/>
        <v>0</v>
      </c>
      <c r="O31" s="46">
        <v>0</v>
      </c>
      <c r="P31" s="66">
        <f t="shared" si="5"/>
        <v>0</v>
      </c>
      <c r="Q31" s="85" t="s">
        <v>129</v>
      </c>
      <c r="R31" s="86">
        <v>0</v>
      </c>
      <c r="S31" s="69" t="s">
        <v>52</v>
      </c>
    </row>
    <row r="32" spans="1:21" x14ac:dyDescent="0.2">
      <c r="A32" s="18"/>
      <c r="B32" s="401"/>
      <c r="C32" s="27" t="str">
        <f>C$18</f>
        <v>Membre #7</v>
      </c>
      <c r="D32" s="43">
        <f t="shared" si="6"/>
        <v>0</v>
      </c>
      <c r="E32" s="43">
        <f t="shared" si="7"/>
        <v>0</v>
      </c>
      <c r="F32" s="43">
        <f t="shared" si="7"/>
        <v>0</v>
      </c>
      <c r="G32" s="43">
        <f t="shared" si="8"/>
        <v>0</v>
      </c>
      <c r="H32" s="43">
        <f t="shared" si="3"/>
        <v>0</v>
      </c>
      <c r="I32" s="43">
        <f t="shared" si="3"/>
        <v>0</v>
      </c>
      <c r="J32" s="43">
        <f t="shared" si="3"/>
        <v>0</v>
      </c>
      <c r="K32" s="43">
        <f t="shared" si="3"/>
        <v>0</v>
      </c>
      <c r="L32" s="43">
        <f t="shared" si="9"/>
        <v>0</v>
      </c>
      <c r="M32" s="43">
        <f t="shared" si="3"/>
        <v>0</v>
      </c>
      <c r="N32" s="66">
        <f t="shared" si="4"/>
        <v>0</v>
      </c>
      <c r="O32" s="46">
        <v>0</v>
      </c>
      <c r="P32" s="66">
        <f t="shared" si="5"/>
        <v>0</v>
      </c>
      <c r="Q32" s="85" t="s">
        <v>129</v>
      </c>
      <c r="R32" s="86">
        <v>0</v>
      </c>
      <c r="S32" s="69" t="s">
        <v>52</v>
      </c>
    </row>
    <row r="33" spans="1:19" x14ac:dyDescent="0.2">
      <c r="A33" s="18"/>
      <c r="B33" s="401"/>
      <c r="C33" s="27" t="str">
        <f>C$19</f>
        <v>Membre #8</v>
      </c>
      <c r="D33" s="43">
        <f t="shared" si="6"/>
        <v>0</v>
      </c>
      <c r="E33" s="43">
        <f t="shared" si="7"/>
        <v>0</v>
      </c>
      <c r="F33" s="43">
        <f t="shared" si="7"/>
        <v>0</v>
      </c>
      <c r="G33" s="43">
        <f t="shared" si="8"/>
        <v>0</v>
      </c>
      <c r="H33" s="43">
        <f t="shared" si="3"/>
        <v>0</v>
      </c>
      <c r="I33" s="43">
        <f t="shared" si="3"/>
        <v>0</v>
      </c>
      <c r="J33" s="43">
        <f t="shared" si="3"/>
        <v>0</v>
      </c>
      <c r="K33" s="43">
        <f t="shared" si="3"/>
        <v>0</v>
      </c>
      <c r="L33" s="43">
        <f t="shared" si="9"/>
        <v>0</v>
      </c>
      <c r="M33" s="43">
        <f t="shared" si="3"/>
        <v>0</v>
      </c>
      <c r="N33" s="66">
        <f t="shared" si="4"/>
        <v>0</v>
      </c>
      <c r="O33" s="46">
        <v>0</v>
      </c>
      <c r="P33" s="66">
        <f t="shared" si="5"/>
        <v>0</v>
      </c>
      <c r="Q33" s="85" t="s">
        <v>129</v>
      </c>
      <c r="R33" s="86">
        <v>0</v>
      </c>
      <c r="S33" s="69" t="s">
        <v>52</v>
      </c>
    </row>
    <row r="34" spans="1:19" x14ac:dyDescent="0.2">
      <c r="A34" s="18"/>
      <c r="B34" s="401"/>
      <c r="C34" s="27" t="str">
        <f>C$20</f>
        <v>Membre #9</v>
      </c>
      <c r="D34" s="43">
        <f t="shared" si="6"/>
        <v>0</v>
      </c>
      <c r="E34" s="43">
        <f t="shared" si="7"/>
        <v>0</v>
      </c>
      <c r="F34" s="43">
        <f t="shared" si="7"/>
        <v>0</v>
      </c>
      <c r="G34" s="43">
        <f>IF((G20*0.75)&gt;(F20*0.1),(F20*0.1),G20*0.75)</f>
        <v>0</v>
      </c>
      <c r="H34" s="43">
        <f t="shared" si="3"/>
        <v>0</v>
      </c>
      <c r="I34" s="43">
        <f t="shared" si="3"/>
        <v>0</v>
      </c>
      <c r="J34" s="43">
        <f t="shared" si="3"/>
        <v>0</v>
      </c>
      <c r="K34" s="43">
        <f t="shared" si="3"/>
        <v>0</v>
      </c>
      <c r="L34" s="43">
        <f t="shared" si="9"/>
        <v>0</v>
      </c>
      <c r="M34" s="43">
        <f t="shared" si="3"/>
        <v>0</v>
      </c>
      <c r="N34" s="66">
        <f t="shared" si="4"/>
        <v>0</v>
      </c>
      <c r="O34" s="47">
        <v>0</v>
      </c>
      <c r="P34" s="66">
        <f t="shared" si="5"/>
        <v>0</v>
      </c>
      <c r="Q34" s="85" t="s">
        <v>129</v>
      </c>
      <c r="R34" s="86">
        <v>0</v>
      </c>
      <c r="S34" s="69" t="s">
        <v>52</v>
      </c>
    </row>
    <row r="35" spans="1:19" x14ac:dyDescent="0.2">
      <c r="A35" s="18"/>
      <c r="B35" s="401"/>
      <c r="C35" s="27" t="str">
        <f>C$21</f>
        <v>Membre #10</v>
      </c>
      <c r="D35" s="43">
        <f t="shared" si="6"/>
        <v>0</v>
      </c>
      <c r="E35" s="43">
        <f t="shared" si="7"/>
        <v>0</v>
      </c>
      <c r="F35" s="43">
        <f t="shared" si="7"/>
        <v>0</v>
      </c>
      <c r="G35" s="43">
        <f t="shared" si="8"/>
        <v>0</v>
      </c>
      <c r="H35" s="43">
        <f t="shared" si="3"/>
        <v>0</v>
      </c>
      <c r="I35" s="43">
        <f t="shared" si="3"/>
        <v>0</v>
      </c>
      <c r="J35" s="43">
        <f t="shared" si="3"/>
        <v>0</v>
      </c>
      <c r="K35" s="43">
        <f t="shared" si="3"/>
        <v>0</v>
      </c>
      <c r="L35" s="43">
        <f>IF((L21*0.75)&gt;(K21*0.1),(K21*0.1),L21*0.75)</f>
        <v>0</v>
      </c>
      <c r="M35" s="43">
        <f t="shared" si="3"/>
        <v>0</v>
      </c>
      <c r="N35" s="66">
        <f t="shared" si="4"/>
        <v>0</v>
      </c>
      <c r="O35" s="47">
        <v>0</v>
      </c>
      <c r="P35" s="66">
        <f t="shared" si="5"/>
        <v>0</v>
      </c>
      <c r="Q35" s="85" t="s">
        <v>129</v>
      </c>
      <c r="R35" s="86">
        <v>0</v>
      </c>
      <c r="S35" s="69" t="s">
        <v>52</v>
      </c>
    </row>
    <row r="36" spans="1:19" x14ac:dyDescent="0.2">
      <c r="A36" s="18"/>
      <c r="B36" s="401"/>
      <c r="C36" s="67" t="s">
        <v>131</v>
      </c>
      <c r="D36" s="41">
        <f>SUM(D26:D35)</f>
        <v>0</v>
      </c>
      <c r="E36" s="41">
        <f>SUM(E26:E35)</f>
        <v>0</v>
      </c>
      <c r="F36" s="41">
        <f>SUM(F26:F35)</f>
        <v>0</v>
      </c>
      <c r="G36" s="41">
        <f>SUM(G26:G35)</f>
        <v>0</v>
      </c>
      <c r="H36" s="41">
        <f>IF(SUM(H26:H35)&gt;(O22*0.1),(O22*0.1),SUM(H26:H35))</f>
        <v>0</v>
      </c>
      <c r="I36" s="41">
        <f>IF(SUM(I26:I35)&gt;(O22*0.1),(P22*0.1),SUM(I26:I35))</f>
        <v>0</v>
      </c>
      <c r="J36" s="41">
        <f t="shared" ref="J36:O36" si="10">SUM(J26:J35)</f>
        <v>0</v>
      </c>
      <c r="K36" s="41">
        <f>IF(SUM(K26:K35)&gt;25000,25000,SUM(K26:K35))</f>
        <v>0</v>
      </c>
      <c r="L36" s="41">
        <f>SUM(L26:L35)</f>
        <v>0</v>
      </c>
      <c r="M36" s="41">
        <f>IF(SUM(M26:M35)&gt;10000,10000,SUM(M26:M35))</f>
        <v>0</v>
      </c>
      <c r="N36" s="48">
        <f>SUM(D36:M36)</f>
        <v>0</v>
      </c>
      <c r="O36" s="48">
        <f t="shared" si="10"/>
        <v>0</v>
      </c>
      <c r="P36" s="48">
        <f>SUM(P26:P35)</f>
        <v>0</v>
      </c>
      <c r="Q36" s="85" t="s">
        <v>129</v>
      </c>
      <c r="R36" s="86">
        <v>0</v>
      </c>
      <c r="S36" s="69" t="s">
        <v>52</v>
      </c>
    </row>
    <row r="37" spans="1:19" x14ac:dyDescent="0.2">
      <c r="A37" s="18"/>
      <c r="B37" s="401"/>
      <c r="C37" s="27" t="s">
        <v>132</v>
      </c>
      <c r="D37" s="44">
        <v>0</v>
      </c>
      <c r="E37" s="44">
        <v>0</v>
      </c>
      <c r="F37" s="44">
        <v>0</v>
      </c>
      <c r="G37" s="44">
        <v>0</v>
      </c>
      <c r="H37" s="44">
        <v>0</v>
      </c>
      <c r="I37" s="44">
        <v>0</v>
      </c>
      <c r="J37" s="44">
        <v>0</v>
      </c>
      <c r="K37" s="44">
        <v>0</v>
      </c>
      <c r="L37" s="44">
        <v>0</v>
      </c>
      <c r="M37" s="44">
        <v>0</v>
      </c>
      <c r="N37" s="68">
        <f>SUM(D37:M37)</f>
        <v>0</v>
      </c>
      <c r="O37" s="49" t="s">
        <v>133</v>
      </c>
      <c r="P37" s="68"/>
      <c r="Q37" s="85" t="s">
        <v>129</v>
      </c>
      <c r="R37" s="86">
        <v>0</v>
      </c>
      <c r="S37" s="69" t="s">
        <v>52</v>
      </c>
    </row>
    <row r="38" spans="1:19" s="78" customFormat="1" ht="30" customHeight="1" x14ac:dyDescent="0.2">
      <c r="A38" s="74"/>
      <c r="B38" s="401"/>
      <c r="C38" s="79" t="s">
        <v>134</v>
      </c>
      <c r="D38" s="80">
        <f>D36-D37</f>
        <v>0</v>
      </c>
      <c r="E38" s="80">
        <f>E36-E37</f>
        <v>0</v>
      </c>
      <c r="F38" s="80">
        <f>F36-F37</f>
        <v>0</v>
      </c>
      <c r="G38" s="80">
        <f>G36-G37</f>
        <v>0</v>
      </c>
      <c r="H38" s="80">
        <f t="shared" ref="H38:M38" si="11">H36-H37</f>
        <v>0</v>
      </c>
      <c r="I38" s="80">
        <f t="shared" si="11"/>
        <v>0</v>
      </c>
      <c r="J38" s="80">
        <f t="shared" si="11"/>
        <v>0</v>
      </c>
      <c r="K38" s="80">
        <f t="shared" si="11"/>
        <v>0</v>
      </c>
      <c r="L38" s="80">
        <f t="shared" si="11"/>
        <v>0</v>
      </c>
      <c r="M38" s="80">
        <f t="shared" si="11"/>
        <v>0</v>
      </c>
      <c r="N38" s="80">
        <f>SUM(N26:N35)-N37</f>
        <v>0</v>
      </c>
      <c r="O38" s="81" t="s">
        <v>120</v>
      </c>
      <c r="P38" s="80">
        <f>(N38+N37)+(P36+O36)</f>
        <v>0</v>
      </c>
      <c r="Q38" s="84" t="s">
        <v>135</v>
      </c>
      <c r="R38" s="87">
        <f>SUM(R26:R37)</f>
        <v>0</v>
      </c>
      <c r="S38" s="82"/>
    </row>
    <row r="39" spans="1:19" ht="50" customHeight="1" x14ac:dyDescent="0.2">
      <c r="B39" s="38"/>
      <c r="C39" s="38"/>
      <c r="D39" s="38"/>
      <c r="E39" s="38"/>
      <c r="F39" s="38"/>
      <c r="G39" s="38"/>
      <c r="H39" s="38"/>
      <c r="I39" s="38"/>
      <c r="J39" s="38"/>
      <c r="K39" s="38"/>
      <c r="L39" s="38"/>
      <c r="M39" s="38"/>
      <c r="N39" s="38"/>
      <c r="O39" s="38"/>
      <c r="P39" s="38"/>
      <c r="Q39" s="1"/>
    </row>
    <row r="40" spans="1:19" ht="30" customHeight="1" x14ac:dyDescent="0.2">
      <c r="A40" s="18"/>
      <c r="B40" s="384" t="s">
        <v>136</v>
      </c>
      <c r="C40" s="385"/>
      <c r="D40" s="385"/>
      <c r="E40" s="385"/>
      <c r="F40" s="385"/>
      <c r="G40" s="385"/>
      <c r="H40" s="385"/>
      <c r="I40" s="385"/>
      <c r="J40" s="385"/>
      <c r="K40" s="385"/>
      <c r="L40" s="385"/>
      <c r="M40" s="385"/>
      <c r="N40" s="385"/>
      <c r="O40" s="385"/>
      <c r="P40" s="385"/>
      <c r="Q40" s="385"/>
      <c r="R40" s="385"/>
      <c r="S40" s="386"/>
    </row>
    <row r="41" spans="1:19" ht="30" customHeight="1" x14ac:dyDescent="0.2">
      <c r="A41" s="18"/>
      <c r="B41" s="387" t="s">
        <v>64</v>
      </c>
      <c r="C41" s="368" t="s">
        <v>89</v>
      </c>
      <c r="D41" s="368"/>
      <c r="E41" s="368"/>
      <c r="F41" s="368"/>
      <c r="G41" s="368"/>
      <c r="H41" s="368"/>
      <c r="I41" s="368"/>
      <c r="J41" s="368"/>
      <c r="K41" s="368"/>
      <c r="L41" s="368"/>
      <c r="M41" s="368"/>
      <c r="N41" s="368"/>
      <c r="O41" s="368"/>
      <c r="P41" s="368"/>
      <c r="Q41" s="388" t="s">
        <v>13</v>
      </c>
      <c r="R41" s="389"/>
      <c r="S41" s="390"/>
    </row>
    <row r="42" spans="1:19" ht="16" customHeight="1" x14ac:dyDescent="0.2">
      <c r="A42" s="18"/>
      <c r="B42" s="387"/>
      <c r="C42" s="351" t="s">
        <v>100</v>
      </c>
      <c r="D42" s="28" t="s">
        <v>101</v>
      </c>
      <c r="E42" s="29"/>
      <c r="F42" s="29"/>
      <c r="G42" s="29"/>
      <c r="H42" s="28" t="s">
        <v>102</v>
      </c>
      <c r="I42" s="29"/>
      <c r="J42" s="29"/>
      <c r="K42" s="30" t="s">
        <v>80</v>
      </c>
      <c r="L42" s="31"/>
      <c r="M42" s="31"/>
      <c r="N42" s="353" t="s">
        <v>103</v>
      </c>
      <c r="O42" s="354" t="s">
        <v>104</v>
      </c>
      <c r="P42" s="21"/>
      <c r="Q42" s="355" t="s">
        <v>137</v>
      </c>
      <c r="R42" s="356"/>
      <c r="S42" s="357"/>
    </row>
    <row r="43" spans="1:19" ht="16" customHeight="1" x14ac:dyDescent="0.2">
      <c r="A43" s="18"/>
      <c r="B43" s="387"/>
      <c r="C43" s="352"/>
      <c r="D43" s="22" t="s">
        <v>106</v>
      </c>
      <c r="E43" s="22" t="s">
        <v>107</v>
      </c>
      <c r="F43" s="22" t="s">
        <v>108</v>
      </c>
      <c r="G43" s="22" t="s">
        <v>109</v>
      </c>
      <c r="H43" s="22" t="s">
        <v>110</v>
      </c>
      <c r="I43" s="22" t="s">
        <v>111</v>
      </c>
      <c r="J43" s="22" t="s">
        <v>112</v>
      </c>
      <c r="K43" s="22" t="s">
        <v>113</v>
      </c>
      <c r="L43" s="22" t="s">
        <v>114</v>
      </c>
      <c r="M43" s="22" t="s">
        <v>115</v>
      </c>
      <c r="N43" s="354"/>
      <c r="O43" s="354"/>
      <c r="P43" s="35" t="s">
        <v>116</v>
      </c>
      <c r="Q43" s="358"/>
      <c r="R43" s="359"/>
      <c r="S43" s="360"/>
    </row>
    <row r="44" spans="1:19" ht="16" customHeight="1" x14ac:dyDescent="0.2">
      <c r="A44" s="18"/>
      <c r="B44" s="387"/>
      <c r="C44" s="24" t="s">
        <v>69</v>
      </c>
      <c r="D44" s="39">
        <v>0</v>
      </c>
      <c r="E44" s="39">
        <v>0</v>
      </c>
      <c r="F44" s="39">
        <v>0</v>
      </c>
      <c r="G44" s="39">
        <v>0</v>
      </c>
      <c r="H44" s="40">
        <v>0</v>
      </c>
      <c r="I44" s="39">
        <v>0</v>
      </c>
      <c r="J44" s="39">
        <v>0</v>
      </c>
      <c r="K44" s="40">
        <v>0</v>
      </c>
      <c r="L44" s="39">
        <v>0</v>
      </c>
      <c r="M44" s="39">
        <v>0</v>
      </c>
      <c r="N44" s="52" t="e">
        <f>O44/O$22</f>
        <v>#DIV/0!</v>
      </c>
      <c r="O44" s="55">
        <f t="shared" ref="O44:O53" si="12">SUM(D44:G44)+SUM(H44:J44)+SUM(K44:M44)</f>
        <v>0</v>
      </c>
      <c r="P44" s="35" t="s">
        <v>117</v>
      </c>
      <c r="Q44" s="358"/>
      <c r="R44" s="359"/>
      <c r="S44" s="360"/>
    </row>
    <row r="45" spans="1:19" ht="16" customHeight="1" x14ac:dyDescent="0.2">
      <c r="A45" s="18"/>
      <c r="B45" s="387"/>
      <c r="C45" s="24" t="s">
        <v>70</v>
      </c>
      <c r="D45" s="39">
        <v>0</v>
      </c>
      <c r="E45" s="39">
        <v>0</v>
      </c>
      <c r="F45" s="39">
        <v>0</v>
      </c>
      <c r="G45" s="39">
        <v>0</v>
      </c>
      <c r="H45" s="40">
        <v>0</v>
      </c>
      <c r="I45" s="39">
        <v>0</v>
      </c>
      <c r="J45" s="39">
        <v>0</v>
      </c>
      <c r="K45" s="40">
        <v>0</v>
      </c>
      <c r="L45" s="39">
        <v>0</v>
      </c>
      <c r="M45" s="39">
        <v>0</v>
      </c>
      <c r="N45" s="52" t="e">
        <f t="shared" ref="N45:N53" si="13">O45/O$22</f>
        <v>#DIV/0!</v>
      </c>
      <c r="O45" s="55">
        <f t="shared" si="12"/>
        <v>0</v>
      </c>
      <c r="P45" s="364">
        <f>N70</f>
        <v>0</v>
      </c>
      <c r="Q45" s="358"/>
      <c r="R45" s="359"/>
      <c r="S45" s="360"/>
    </row>
    <row r="46" spans="1:19" ht="16" customHeight="1" x14ac:dyDescent="0.2">
      <c r="A46" s="18"/>
      <c r="B46" s="387"/>
      <c r="C46" s="24" t="s">
        <v>71</v>
      </c>
      <c r="D46" s="39">
        <v>0</v>
      </c>
      <c r="E46" s="39">
        <v>0</v>
      </c>
      <c r="F46" s="39">
        <v>0</v>
      </c>
      <c r="G46" s="39">
        <v>0</v>
      </c>
      <c r="H46" s="40">
        <v>0</v>
      </c>
      <c r="I46" s="39">
        <v>0</v>
      </c>
      <c r="J46" s="39">
        <v>0</v>
      </c>
      <c r="K46" s="40">
        <v>0</v>
      </c>
      <c r="L46" s="39">
        <v>0</v>
      </c>
      <c r="M46" s="39">
        <v>0</v>
      </c>
      <c r="N46" s="52" t="e">
        <f t="shared" si="13"/>
        <v>#DIV/0!</v>
      </c>
      <c r="O46" s="55">
        <f t="shared" si="12"/>
        <v>0</v>
      </c>
      <c r="P46" s="364"/>
      <c r="Q46" s="358"/>
      <c r="R46" s="359"/>
      <c r="S46" s="360"/>
    </row>
    <row r="47" spans="1:19" ht="16" customHeight="1" x14ac:dyDescent="0.2">
      <c r="A47" s="18"/>
      <c r="B47" s="387"/>
      <c r="C47" s="24" t="s">
        <v>72</v>
      </c>
      <c r="D47" s="39">
        <v>0</v>
      </c>
      <c r="E47" s="39">
        <v>0</v>
      </c>
      <c r="F47" s="39">
        <v>0</v>
      </c>
      <c r="G47" s="39">
        <v>0</v>
      </c>
      <c r="H47" s="40">
        <v>0</v>
      </c>
      <c r="I47" s="39">
        <v>0</v>
      </c>
      <c r="J47" s="39">
        <v>0</v>
      </c>
      <c r="K47" s="40">
        <v>0</v>
      </c>
      <c r="L47" s="39">
        <v>0</v>
      </c>
      <c r="M47" s="39">
        <v>0</v>
      </c>
      <c r="N47" s="52" t="e">
        <f t="shared" si="13"/>
        <v>#DIV/0!</v>
      </c>
      <c r="O47" s="55">
        <f t="shared" si="12"/>
        <v>0</v>
      </c>
      <c r="P47" s="364"/>
      <c r="Q47" s="358"/>
      <c r="R47" s="359"/>
      <c r="S47" s="360"/>
    </row>
    <row r="48" spans="1:19" ht="16" customHeight="1" x14ac:dyDescent="0.2">
      <c r="A48" s="18"/>
      <c r="B48" s="387"/>
      <c r="C48" s="24" t="s">
        <v>73</v>
      </c>
      <c r="D48" s="39">
        <v>0</v>
      </c>
      <c r="E48" s="39">
        <v>0</v>
      </c>
      <c r="F48" s="39">
        <v>0</v>
      </c>
      <c r="G48" s="39">
        <v>0</v>
      </c>
      <c r="H48" s="40">
        <v>0</v>
      </c>
      <c r="I48" s="39">
        <v>0</v>
      </c>
      <c r="J48" s="39">
        <v>0</v>
      </c>
      <c r="K48" s="40">
        <v>0</v>
      </c>
      <c r="L48" s="39">
        <v>0</v>
      </c>
      <c r="M48" s="39">
        <v>0</v>
      </c>
      <c r="N48" s="52" t="e">
        <f t="shared" si="13"/>
        <v>#DIV/0!</v>
      </c>
      <c r="O48" s="55">
        <f t="shared" si="12"/>
        <v>0</v>
      </c>
      <c r="P48" s="365"/>
      <c r="Q48" s="358"/>
      <c r="R48" s="359"/>
      <c r="S48" s="360"/>
    </row>
    <row r="49" spans="1:19" ht="16" customHeight="1" x14ac:dyDescent="0.2">
      <c r="A49" s="18"/>
      <c r="B49" s="387"/>
      <c r="C49" s="24" t="s">
        <v>74</v>
      </c>
      <c r="D49" s="39">
        <v>0</v>
      </c>
      <c r="E49" s="39">
        <v>0</v>
      </c>
      <c r="F49" s="39">
        <v>0</v>
      </c>
      <c r="G49" s="39">
        <v>0</v>
      </c>
      <c r="H49" s="40">
        <v>0</v>
      </c>
      <c r="I49" s="39">
        <v>0</v>
      </c>
      <c r="J49" s="39">
        <v>0</v>
      </c>
      <c r="K49" s="40">
        <v>0</v>
      </c>
      <c r="L49" s="39">
        <v>0</v>
      </c>
      <c r="M49" s="39">
        <v>0</v>
      </c>
      <c r="N49" s="52" t="e">
        <f t="shared" si="13"/>
        <v>#DIV/0!</v>
      </c>
      <c r="O49" s="55">
        <f t="shared" si="12"/>
        <v>0</v>
      </c>
      <c r="P49" s="25"/>
      <c r="Q49" s="358"/>
      <c r="R49" s="359"/>
      <c r="S49" s="360"/>
    </row>
    <row r="50" spans="1:19" ht="16" customHeight="1" x14ac:dyDescent="0.2">
      <c r="A50" s="18"/>
      <c r="B50" s="387"/>
      <c r="C50" s="24" t="s">
        <v>75</v>
      </c>
      <c r="D50" s="39">
        <v>0</v>
      </c>
      <c r="E50" s="39">
        <v>0</v>
      </c>
      <c r="F50" s="39">
        <v>0</v>
      </c>
      <c r="G50" s="39">
        <v>0</v>
      </c>
      <c r="H50" s="40">
        <v>0</v>
      </c>
      <c r="I50" s="39">
        <v>0</v>
      </c>
      <c r="J50" s="39">
        <v>0</v>
      </c>
      <c r="K50" s="40">
        <v>0</v>
      </c>
      <c r="L50" s="39">
        <v>0</v>
      </c>
      <c r="M50" s="39">
        <v>0</v>
      </c>
      <c r="N50" s="52" t="e">
        <f t="shared" si="13"/>
        <v>#DIV/0!</v>
      </c>
      <c r="O50" s="55">
        <f t="shared" si="12"/>
        <v>0</v>
      </c>
      <c r="P50" s="35" t="s">
        <v>138</v>
      </c>
      <c r="Q50" s="358"/>
      <c r="R50" s="359"/>
      <c r="S50" s="360"/>
    </row>
    <row r="51" spans="1:19" ht="16" customHeight="1" x14ac:dyDescent="0.2">
      <c r="A51" s="18"/>
      <c r="B51" s="387"/>
      <c r="C51" s="24" t="s">
        <v>76</v>
      </c>
      <c r="D51" s="39">
        <v>0</v>
      </c>
      <c r="E51" s="39">
        <v>0</v>
      </c>
      <c r="F51" s="39">
        <v>0</v>
      </c>
      <c r="G51" s="39">
        <v>0</v>
      </c>
      <c r="H51" s="40">
        <v>0</v>
      </c>
      <c r="I51" s="39">
        <v>0</v>
      </c>
      <c r="J51" s="39">
        <v>0</v>
      </c>
      <c r="K51" s="40">
        <v>0</v>
      </c>
      <c r="L51" s="39">
        <v>0</v>
      </c>
      <c r="M51" s="39">
        <v>0</v>
      </c>
      <c r="N51" s="52" t="e">
        <f t="shared" si="13"/>
        <v>#DIV/0!</v>
      </c>
      <c r="O51" s="55">
        <f t="shared" si="12"/>
        <v>0</v>
      </c>
      <c r="P51" s="366" t="str">
        <f>IF(O22&gt;O54,"Oui","Non")</f>
        <v>Non</v>
      </c>
      <c r="Q51" s="358"/>
      <c r="R51" s="359"/>
      <c r="S51" s="360"/>
    </row>
    <row r="52" spans="1:19" ht="16" customHeight="1" x14ac:dyDescent="0.2">
      <c r="A52" s="18"/>
      <c r="B52" s="387"/>
      <c r="C52" s="24" t="s">
        <v>77</v>
      </c>
      <c r="D52" s="39">
        <v>0</v>
      </c>
      <c r="E52" s="39">
        <v>0</v>
      </c>
      <c r="F52" s="39">
        <v>0</v>
      </c>
      <c r="G52" s="39">
        <v>0</v>
      </c>
      <c r="H52" s="40">
        <v>0</v>
      </c>
      <c r="I52" s="39">
        <v>0</v>
      </c>
      <c r="J52" s="39">
        <v>0</v>
      </c>
      <c r="K52" s="40">
        <v>0</v>
      </c>
      <c r="L52" s="39">
        <v>0</v>
      </c>
      <c r="M52" s="39">
        <v>0</v>
      </c>
      <c r="N52" s="52" t="e">
        <f t="shared" si="13"/>
        <v>#DIV/0!</v>
      </c>
      <c r="O52" s="55">
        <f t="shared" si="12"/>
        <v>0</v>
      </c>
      <c r="P52" s="366"/>
      <c r="Q52" s="358"/>
      <c r="R52" s="359"/>
      <c r="S52" s="360"/>
    </row>
    <row r="53" spans="1:19" ht="16" customHeight="1" x14ac:dyDescent="0.2">
      <c r="A53" s="18"/>
      <c r="B53" s="387"/>
      <c r="C53" s="24" t="s">
        <v>78</v>
      </c>
      <c r="D53" s="39">
        <v>0</v>
      </c>
      <c r="E53" s="39">
        <v>0</v>
      </c>
      <c r="F53" s="39">
        <v>0</v>
      </c>
      <c r="G53" s="39">
        <v>0</v>
      </c>
      <c r="H53" s="40">
        <v>0</v>
      </c>
      <c r="I53" s="39">
        <v>0</v>
      </c>
      <c r="J53" s="39">
        <v>0</v>
      </c>
      <c r="K53" s="40">
        <v>0</v>
      </c>
      <c r="L53" s="39">
        <v>0</v>
      </c>
      <c r="M53" s="39">
        <v>0</v>
      </c>
      <c r="N53" s="52" t="e">
        <f t="shared" si="13"/>
        <v>#DIV/0!</v>
      </c>
      <c r="O53" s="55">
        <f t="shared" si="12"/>
        <v>0</v>
      </c>
      <c r="P53" s="366"/>
      <c r="Q53" s="358"/>
      <c r="R53" s="359"/>
      <c r="S53" s="360"/>
    </row>
    <row r="54" spans="1:19" ht="16" customHeight="1" x14ac:dyDescent="0.2">
      <c r="A54" s="18"/>
      <c r="B54" s="387"/>
      <c r="C54" s="36" t="s">
        <v>139</v>
      </c>
      <c r="D54" s="53">
        <f>SUM(D44:D53)</f>
        <v>0</v>
      </c>
      <c r="E54" s="53">
        <f t="shared" ref="E54:M54" si="14">SUM(E44:E53)</f>
        <v>0</v>
      </c>
      <c r="F54" s="41">
        <f t="shared" si="14"/>
        <v>0</v>
      </c>
      <c r="G54" s="41">
        <f t="shared" si="14"/>
        <v>0</v>
      </c>
      <c r="H54" s="53">
        <f t="shared" si="14"/>
        <v>0</v>
      </c>
      <c r="I54" s="53">
        <f t="shared" si="14"/>
        <v>0</v>
      </c>
      <c r="J54" s="53">
        <f t="shared" si="14"/>
        <v>0</v>
      </c>
      <c r="K54" s="53">
        <f t="shared" si="14"/>
        <v>0</v>
      </c>
      <c r="L54" s="53">
        <f t="shared" si="14"/>
        <v>0</v>
      </c>
      <c r="M54" s="53">
        <f t="shared" si="14"/>
        <v>0</v>
      </c>
      <c r="N54" s="37" t="s">
        <v>120</v>
      </c>
      <c r="O54" s="56">
        <f>SUM(D54:M54)</f>
        <v>0</v>
      </c>
      <c r="P54" s="367"/>
      <c r="Q54" s="361"/>
      <c r="R54" s="362"/>
      <c r="S54" s="363"/>
    </row>
    <row r="55" spans="1:19" ht="35" customHeight="1" x14ac:dyDescent="0.2">
      <c r="A55" s="18"/>
      <c r="B55" s="387"/>
      <c r="C55" s="368" t="s">
        <v>43</v>
      </c>
      <c r="D55" s="368"/>
      <c r="E55" s="368"/>
      <c r="F55" s="368"/>
      <c r="G55" s="368"/>
      <c r="H55" s="368"/>
      <c r="I55" s="368"/>
      <c r="J55" s="368"/>
      <c r="K55" s="368"/>
      <c r="L55" s="368"/>
      <c r="M55" s="368"/>
      <c r="N55" s="368"/>
      <c r="O55" s="368"/>
      <c r="P55" s="368"/>
      <c r="Q55" s="369" t="s">
        <v>121</v>
      </c>
      <c r="R55" s="368"/>
      <c r="S55" s="370"/>
    </row>
    <row r="56" spans="1:19" x14ac:dyDescent="0.2">
      <c r="A56" s="18"/>
      <c r="B56" s="387"/>
      <c r="C56" s="351" t="s">
        <v>122</v>
      </c>
      <c r="D56" s="28" t="s">
        <v>101</v>
      </c>
      <c r="E56" s="29"/>
      <c r="F56" s="29"/>
      <c r="G56" s="29"/>
      <c r="H56" s="28" t="s">
        <v>102</v>
      </c>
      <c r="I56" s="29"/>
      <c r="J56" s="29"/>
      <c r="K56" s="30" t="s">
        <v>80</v>
      </c>
      <c r="L56" s="31"/>
      <c r="M56" s="31"/>
      <c r="N56" s="353" t="s">
        <v>123</v>
      </c>
      <c r="O56" s="32" t="s">
        <v>124</v>
      </c>
      <c r="P56" s="353" t="s">
        <v>125</v>
      </c>
      <c r="Q56" s="375" t="s">
        <v>126</v>
      </c>
      <c r="R56" s="381" t="s">
        <v>140</v>
      </c>
      <c r="S56" s="351" t="s">
        <v>128</v>
      </c>
    </row>
    <row r="57" spans="1:19" x14ac:dyDescent="0.2">
      <c r="A57" s="18"/>
      <c r="B57" s="387"/>
      <c r="C57" s="352"/>
      <c r="D57" s="22" t="s">
        <v>106</v>
      </c>
      <c r="E57" s="22" t="s">
        <v>107</v>
      </c>
      <c r="F57" s="22" t="s">
        <v>108</v>
      </c>
      <c r="G57" s="22" t="s">
        <v>109</v>
      </c>
      <c r="H57" s="22" t="s">
        <v>110</v>
      </c>
      <c r="I57" s="22" t="s">
        <v>111</v>
      </c>
      <c r="J57" s="22" t="s">
        <v>112</v>
      </c>
      <c r="K57" s="22" t="s">
        <v>113</v>
      </c>
      <c r="L57" s="22" t="s">
        <v>114</v>
      </c>
      <c r="M57" s="22" t="s">
        <v>115</v>
      </c>
      <c r="N57" s="354"/>
      <c r="O57" s="33"/>
      <c r="P57" s="354"/>
      <c r="Q57" s="376"/>
      <c r="R57" s="382"/>
      <c r="S57" s="383"/>
    </row>
    <row r="58" spans="1:19" x14ac:dyDescent="0.2">
      <c r="A58" s="18"/>
      <c r="B58" s="387"/>
      <c r="C58" s="27" t="str">
        <f>C$44</f>
        <v>Membre #1</v>
      </c>
      <c r="D58" s="43">
        <f>IF(D44*0.75&gt;20000,20000,D44*0.75)</f>
        <v>0</v>
      </c>
      <c r="E58" s="43">
        <f>IF(E44*0.75&gt;10000,10000,E44*0.75)</f>
        <v>0</v>
      </c>
      <c r="F58" s="43">
        <f>IF(F44*0.75&gt;10000,10000,F44*0.75)</f>
        <v>0</v>
      </c>
      <c r="G58" s="43">
        <f>IF((G44*0.75)&gt;(F44*0.1),(F44*0.1),G44*0.75)</f>
        <v>0</v>
      </c>
      <c r="H58" s="43">
        <f t="shared" ref="H58:K67" si="15">H44*0.75</f>
        <v>0</v>
      </c>
      <c r="I58" s="43">
        <f t="shared" si="15"/>
        <v>0</v>
      </c>
      <c r="J58" s="43">
        <f t="shared" si="15"/>
        <v>0</v>
      </c>
      <c r="K58" s="43">
        <f>K44*0.75</f>
        <v>0</v>
      </c>
      <c r="L58" s="43">
        <f>IF((L44*0.75)&gt;(K44*0.1),(K44*0.1),L44*0.75)</f>
        <v>0</v>
      </c>
      <c r="M58" s="43">
        <f>M44*0.75</f>
        <v>0</v>
      </c>
      <c r="N58" s="55">
        <f t="shared" ref="N58:N67" si="16">IF(SUM(D58:M58)&gt;40000,40000,SUM(D58:M58))</f>
        <v>0</v>
      </c>
      <c r="O58" s="45">
        <v>0</v>
      </c>
      <c r="P58" s="55">
        <f t="shared" ref="P58:P67" si="17">O44-N58-O58</f>
        <v>0</v>
      </c>
      <c r="Q58" s="85" t="s">
        <v>129</v>
      </c>
      <c r="R58" s="86">
        <v>0</v>
      </c>
      <c r="S58" s="69" t="s">
        <v>52</v>
      </c>
    </row>
    <row r="59" spans="1:19" x14ac:dyDescent="0.2">
      <c r="A59" s="18"/>
      <c r="B59" s="387"/>
      <c r="C59" s="27" t="str">
        <f>C$45</f>
        <v>Membre #2</v>
      </c>
      <c r="D59" s="43">
        <f t="shared" ref="D59:D67" si="18">IF(D45*0.75&gt;20000,20000,D45*0.75)</f>
        <v>0</v>
      </c>
      <c r="E59" s="43">
        <f t="shared" ref="E59:F67" si="19">IF(E45*0.75&gt;10000,10000,E45*0.75)</f>
        <v>0</v>
      </c>
      <c r="F59" s="43">
        <f t="shared" si="19"/>
        <v>0</v>
      </c>
      <c r="G59" s="43">
        <f t="shared" ref="G59:G67" si="20">IF((G45*0.75)&gt;(F45*0.1),(F45*0.1),G45*0.75)</f>
        <v>0</v>
      </c>
      <c r="H59" s="43">
        <f t="shared" si="15"/>
        <v>0</v>
      </c>
      <c r="I59" s="43">
        <f t="shared" si="15"/>
        <v>0</v>
      </c>
      <c r="J59" s="43">
        <f t="shared" si="15"/>
        <v>0</v>
      </c>
      <c r="K59" s="43">
        <f t="shared" si="15"/>
        <v>0</v>
      </c>
      <c r="L59" s="43">
        <f t="shared" ref="L59" si="21">IF((L45*0.75)&gt;(K45*0.1),(K45*0.1),L45*0.75)</f>
        <v>0</v>
      </c>
      <c r="M59" s="43">
        <f t="shared" ref="M59:M67" si="22">M45*0.75</f>
        <v>0</v>
      </c>
      <c r="N59" s="55">
        <f t="shared" si="16"/>
        <v>0</v>
      </c>
      <c r="O59" s="46">
        <v>0</v>
      </c>
      <c r="P59" s="55">
        <f t="shared" si="17"/>
        <v>0</v>
      </c>
      <c r="Q59" s="85" t="s">
        <v>129</v>
      </c>
      <c r="R59" s="86">
        <v>0</v>
      </c>
      <c r="S59" s="69" t="s">
        <v>52</v>
      </c>
    </row>
    <row r="60" spans="1:19" x14ac:dyDescent="0.2">
      <c r="A60" s="18"/>
      <c r="B60" s="387"/>
      <c r="C60" s="27" t="str">
        <f>C$46</f>
        <v>Membre #3</v>
      </c>
      <c r="D60" s="43">
        <f t="shared" si="18"/>
        <v>0</v>
      </c>
      <c r="E60" s="43">
        <f t="shared" si="19"/>
        <v>0</v>
      </c>
      <c r="F60" s="43">
        <f t="shared" si="19"/>
        <v>0</v>
      </c>
      <c r="G60" s="43">
        <f t="shared" si="20"/>
        <v>0</v>
      </c>
      <c r="H60" s="43">
        <f t="shared" si="15"/>
        <v>0</v>
      </c>
      <c r="I60" s="43">
        <f t="shared" si="15"/>
        <v>0</v>
      </c>
      <c r="J60" s="43">
        <f t="shared" si="15"/>
        <v>0</v>
      </c>
      <c r="K60" s="43">
        <f t="shared" si="15"/>
        <v>0</v>
      </c>
      <c r="L60" s="43">
        <f>IF((L46*0.75)&gt;(K46*0.1),(K46*0.1),L46*0.75)</f>
        <v>0</v>
      </c>
      <c r="M60" s="43">
        <f t="shared" si="22"/>
        <v>0</v>
      </c>
      <c r="N60" s="55">
        <f t="shared" si="16"/>
        <v>0</v>
      </c>
      <c r="O60" s="46">
        <v>0</v>
      </c>
      <c r="P60" s="55">
        <f t="shared" si="17"/>
        <v>0</v>
      </c>
      <c r="Q60" s="85" t="s">
        <v>129</v>
      </c>
      <c r="R60" s="86">
        <v>0</v>
      </c>
      <c r="S60" s="69" t="s">
        <v>52</v>
      </c>
    </row>
    <row r="61" spans="1:19" x14ac:dyDescent="0.2">
      <c r="A61" s="18"/>
      <c r="B61" s="387"/>
      <c r="C61" s="27" t="str">
        <f>C$47</f>
        <v>Membre #4</v>
      </c>
      <c r="D61" s="43">
        <f t="shared" si="18"/>
        <v>0</v>
      </c>
      <c r="E61" s="43">
        <f t="shared" si="19"/>
        <v>0</v>
      </c>
      <c r="F61" s="43">
        <f>IF(F47*0.75&gt;10000,10000,F47*0.75)</f>
        <v>0</v>
      </c>
      <c r="G61" s="43">
        <f t="shared" si="20"/>
        <v>0</v>
      </c>
      <c r="H61" s="43">
        <f t="shared" si="15"/>
        <v>0</v>
      </c>
      <c r="I61" s="43">
        <f t="shared" si="15"/>
        <v>0</v>
      </c>
      <c r="J61" s="43">
        <f t="shared" si="15"/>
        <v>0</v>
      </c>
      <c r="K61" s="43">
        <f t="shared" si="15"/>
        <v>0</v>
      </c>
      <c r="L61" s="43">
        <f>IF((L47*0.75)&gt;(K47*0.1),(K47*0.1),L47*0.75)</f>
        <v>0</v>
      </c>
      <c r="M61" s="43">
        <f t="shared" si="22"/>
        <v>0</v>
      </c>
      <c r="N61" s="55">
        <f t="shared" si="16"/>
        <v>0</v>
      </c>
      <c r="O61" s="46">
        <v>0</v>
      </c>
      <c r="P61" s="55">
        <f t="shared" si="17"/>
        <v>0</v>
      </c>
      <c r="Q61" s="85" t="s">
        <v>129</v>
      </c>
      <c r="R61" s="86">
        <v>0</v>
      </c>
      <c r="S61" s="69" t="s">
        <v>52</v>
      </c>
    </row>
    <row r="62" spans="1:19" x14ac:dyDescent="0.2">
      <c r="A62" s="18"/>
      <c r="B62" s="387"/>
      <c r="C62" s="27" t="str">
        <f>C$48</f>
        <v>Membre #5</v>
      </c>
      <c r="D62" s="43">
        <f t="shared" si="18"/>
        <v>0</v>
      </c>
      <c r="E62" s="43">
        <f t="shared" si="19"/>
        <v>0</v>
      </c>
      <c r="F62" s="43">
        <f t="shared" si="19"/>
        <v>0</v>
      </c>
      <c r="G62" s="43">
        <f t="shared" si="20"/>
        <v>0</v>
      </c>
      <c r="H62" s="43">
        <f t="shared" si="15"/>
        <v>0</v>
      </c>
      <c r="I62" s="43">
        <f t="shared" si="15"/>
        <v>0</v>
      </c>
      <c r="J62" s="43">
        <f t="shared" si="15"/>
        <v>0</v>
      </c>
      <c r="K62" s="43">
        <f t="shared" si="15"/>
        <v>0</v>
      </c>
      <c r="L62" s="43">
        <f t="shared" ref="L62:L66" si="23">IF((L48*0.75)&gt;(K48*0.1),(K48*0.1),L48*0.75)</f>
        <v>0</v>
      </c>
      <c r="M62" s="43">
        <f t="shared" si="22"/>
        <v>0</v>
      </c>
      <c r="N62" s="55">
        <f t="shared" si="16"/>
        <v>0</v>
      </c>
      <c r="O62" s="46">
        <v>0</v>
      </c>
      <c r="P62" s="55">
        <f t="shared" si="17"/>
        <v>0</v>
      </c>
      <c r="Q62" s="85" t="s">
        <v>129</v>
      </c>
      <c r="R62" s="86">
        <v>0</v>
      </c>
      <c r="S62" s="69" t="s">
        <v>52</v>
      </c>
    </row>
    <row r="63" spans="1:19" x14ac:dyDescent="0.2">
      <c r="A63" s="18"/>
      <c r="B63" s="387"/>
      <c r="C63" s="27" t="str">
        <f>C$49</f>
        <v>Membre #6</v>
      </c>
      <c r="D63" s="43">
        <f>IF(D49*0.75&gt;20000,20000,D49*0.75)</f>
        <v>0</v>
      </c>
      <c r="E63" s="43">
        <f t="shared" si="19"/>
        <v>0</v>
      </c>
      <c r="F63" s="43">
        <f>IF(F49*0.75&gt;10000,10000,F49*0.75)</f>
        <v>0</v>
      </c>
      <c r="G63" s="43">
        <f t="shared" si="20"/>
        <v>0</v>
      </c>
      <c r="H63" s="43">
        <f t="shared" si="15"/>
        <v>0</v>
      </c>
      <c r="I63" s="43">
        <f t="shared" si="15"/>
        <v>0</v>
      </c>
      <c r="J63" s="43">
        <f t="shared" si="15"/>
        <v>0</v>
      </c>
      <c r="K63" s="43">
        <f t="shared" si="15"/>
        <v>0</v>
      </c>
      <c r="L63" s="43">
        <f t="shared" si="23"/>
        <v>0</v>
      </c>
      <c r="M63" s="43">
        <f t="shared" si="22"/>
        <v>0</v>
      </c>
      <c r="N63" s="55">
        <f t="shared" si="16"/>
        <v>0</v>
      </c>
      <c r="O63" s="46">
        <v>0</v>
      </c>
      <c r="P63" s="55">
        <f t="shared" si="17"/>
        <v>0</v>
      </c>
      <c r="Q63" s="85" t="s">
        <v>129</v>
      </c>
      <c r="R63" s="86">
        <v>0</v>
      </c>
      <c r="S63" s="69" t="s">
        <v>52</v>
      </c>
    </row>
    <row r="64" spans="1:19" x14ac:dyDescent="0.2">
      <c r="A64" s="18"/>
      <c r="B64" s="387"/>
      <c r="C64" s="27" t="str">
        <f>C$50</f>
        <v>Membre #7</v>
      </c>
      <c r="D64" s="43">
        <f t="shared" si="18"/>
        <v>0</v>
      </c>
      <c r="E64" s="43">
        <f t="shared" si="19"/>
        <v>0</v>
      </c>
      <c r="F64" s="43">
        <f t="shared" si="19"/>
        <v>0</v>
      </c>
      <c r="G64" s="43">
        <f t="shared" si="20"/>
        <v>0</v>
      </c>
      <c r="H64" s="43">
        <f t="shared" si="15"/>
        <v>0</v>
      </c>
      <c r="I64" s="43">
        <f t="shared" si="15"/>
        <v>0</v>
      </c>
      <c r="J64" s="43">
        <f t="shared" si="15"/>
        <v>0</v>
      </c>
      <c r="K64" s="43">
        <f t="shared" si="15"/>
        <v>0</v>
      </c>
      <c r="L64" s="43">
        <f t="shared" si="23"/>
        <v>0</v>
      </c>
      <c r="M64" s="43">
        <f t="shared" si="22"/>
        <v>0</v>
      </c>
      <c r="N64" s="55">
        <f t="shared" si="16"/>
        <v>0</v>
      </c>
      <c r="O64" s="46">
        <v>0</v>
      </c>
      <c r="P64" s="55">
        <f t="shared" si="17"/>
        <v>0</v>
      </c>
      <c r="Q64" s="85" t="s">
        <v>129</v>
      </c>
      <c r="R64" s="86">
        <v>0</v>
      </c>
      <c r="S64" s="69" t="s">
        <v>52</v>
      </c>
    </row>
    <row r="65" spans="1:19" x14ac:dyDescent="0.2">
      <c r="A65" s="18"/>
      <c r="B65" s="387"/>
      <c r="C65" s="27" t="str">
        <f>C$51</f>
        <v>Membre #8</v>
      </c>
      <c r="D65" s="43">
        <f t="shared" si="18"/>
        <v>0</v>
      </c>
      <c r="E65" s="43">
        <f t="shared" si="19"/>
        <v>0</v>
      </c>
      <c r="F65" s="43">
        <f t="shared" si="19"/>
        <v>0</v>
      </c>
      <c r="G65" s="43">
        <f t="shared" si="20"/>
        <v>0</v>
      </c>
      <c r="H65" s="43">
        <f t="shared" si="15"/>
        <v>0</v>
      </c>
      <c r="I65" s="43">
        <f t="shared" si="15"/>
        <v>0</v>
      </c>
      <c r="J65" s="43">
        <f t="shared" si="15"/>
        <v>0</v>
      </c>
      <c r="K65" s="43">
        <f t="shared" si="15"/>
        <v>0</v>
      </c>
      <c r="L65" s="43">
        <f t="shared" si="23"/>
        <v>0</v>
      </c>
      <c r="M65" s="43">
        <f t="shared" si="22"/>
        <v>0</v>
      </c>
      <c r="N65" s="55">
        <f t="shared" si="16"/>
        <v>0</v>
      </c>
      <c r="O65" s="46">
        <v>0</v>
      </c>
      <c r="P65" s="55">
        <f t="shared" si="17"/>
        <v>0</v>
      </c>
      <c r="Q65" s="85" t="s">
        <v>129</v>
      </c>
      <c r="R65" s="86">
        <v>0</v>
      </c>
      <c r="S65" s="69" t="s">
        <v>52</v>
      </c>
    </row>
    <row r="66" spans="1:19" x14ac:dyDescent="0.2">
      <c r="A66" s="18"/>
      <c r="B66" s="387"/>
      <c r="C66" s="27" t="str">
        <f>C$52</f>
        <v>Membre #9</v>
      </c>
      <c r="D66" s="43">
        <f t="shared" si="18"/>
        <v>0</v>
      </c>
      <c r="E66" s="43">
        <f t="shared" si="19"/>
        <v>0</v>
      </c>
      <c r="F66" s="43">
        <f t="shared" si="19"/>
        <v>0</v>
      </c>
      <c r="G66" s="43">
        <f>IF((G52*0.75)&gt;(F52*0.1),(F52*0.1),G52*0.75)</f>
        <v>0</v>
      </c>
      <c r="H66" s="43">
        <f t="shared" si="15"/>
        <v>0</v>
      </c>
      <c r="I66" s="43">
        <f t="shared" si="15"/>
        <v>0</v>
      </c>
      <c r="J66" s="43">
        <f t="shared" si="15"/>
        <v>0</v>
      </c>
      <c r="K66" s="43">
        <f t="shared" si="15"/>
        <v>0</v>
      </c>
      <c r="L66" s="43">
        <f t="shared" si="23"/>
        <v>0</v>
      </c>
      <c r="M66" s="43">
        <f t="shared" si="22"/>
        <v>0</v>
      </c>
      <c r="N66" s="55">
        <f t="shared" si="16"/>
        <v>0</v>
      </c>
      <c r="O66" s="47">
        <v>0</v>
      </c>
      <c r="P66" s="55">
        <f t="shared" si="17"/>
        <v>0</v>
      </c>
      <c r="Q66" s="85" t="s">
        <v>129</v>
      </c>
      <c r="R66" s="86">
        <v>0</v>
      </c>
      <c r="S66" s="69" t="s">
        <v>52</v>
      </c>
    </row>
    <row r="67" spans="1:19" x14ac:dyDescent="0.2">
      <c r="A67" s="18"/>
      <c r="B67" s="387"/>
      <c r="C67" s="27" t="str">
        <f>C$53</f>
        <v>Membre #10</v>
      </c>
      <c r="D67" s="43">
        <f t="shared" si="18"/>
        <v>0</v>
      </c>
      <c r="E67" s="43">
        <f t="shared" si="19"/>
        <v>0</v>
      </c>
      <c r="F67" s="43">
        <f t="shared" si="19"/>
        <v>0</v>
      </c>
      <c r="G67" s="43">
        <f t="shared" si="20"/>
        <v>0</v>
      </c>
      <c r="H67" s="43">
        <f t="shared" si="15"/>
        <v>0</v>
      </c>
      <c r="I67" s="43">
        <f t="shared" si="15"/>
        <v>0</v>
      </c>
      <c r="J67" s="43">
        <f t="shared" si="15"/>
        <v>0</v>
      </c>
      <c r="K67" s="43">
        <f t="shared" si="15"/>
        <v>0</v>
      </c>
      <c r="L67" s="43">
        <f>IF((L53*0.75)&gt;(K53*0.1),(K53*0.1),L53*0.75)</f>
        <v>0</v>
      </c>
      <c r="M67" s="43">
        <f t="shared" si="22"/>
        <v>0</v>
      </c>
      <c r="N67" s="55">
        <f t="shared" si="16"/>
        <v>0</v>
      </c>
      <c r="O67" s="47">
        <v>0</v>
      </c>
      <c r="P67" s="55">
        <f t="shared" si="17"/>
        <v>0</v>
      </c>
      <c r="Q67" s="85" t="s">
        <v>129</v>
      </c>
      <c r="R67" s="86">
        <v>0</v>
      </c>
      <c r="S67" s="69" t="s">
        <v>52</v>
      </c>
    </row>
    <row r="68" spans="1:19" x14ac:dyDescent="0.2">
      <c r="A68" s="18"/>
      <c r="B68" s="387"/>
      <c r="C68" s="36" t="s">
        <v>131</v>
      </c>
      <c r="D68" s="53">
        <f>SUM(D58:D67)</f>
        <v>0</v>
      </c>
      <c r="E68" s="53">
        <f>SUM(E58:E67)</f>
        <v>0</v>
      </c>
      <c r="F68" s="53">
        <f t="shared" ref="F68" si="24">SUM(F58:F67)</f>
        <v>0</v>
      </c>
      <c r="G68" s="53">
        <f>SUM(G58:G67)</f>
        <v>0</v>
      </c>
      <c r="H68" s="53">
        <f>IF(SUM(H58:H67)&gt;(O54*0.1),(O54*0.1),SUM(H58:H67))</f>
        <v>0</v>
      </c>
      <c r="I68" s="53">
        <f>IF(SUM(I58:I67)&gt;(O54*0.1),(P54*0.1),SUM(I58:I67))</f>
        <v>0</v>
      </c>
      <c r="J68" s="53">
        <f t="shared" ref="J68" si="25">SUM(J58:J67)</f>
        <v>0</v>
      </c>
      <c r="K68" s="53">
        <f>IF(SUM(K58:K67)&gt;25000,25000,SUM(K58:K67))</f>
        <v>0</v>
      </c>
      <c r="L68" s="53">
        <f>SUM(L58:L67)</f>
        <v>0</v>
      </c>
      <c r="M68" s="53">
        <f>IF(SUM(M58:M67)&gt;10000,10000,SUM(M58:M67))</f>
        <v>0</v>
      </c>
      <c r="N68" s="56">
        <f>SUM(D68:M68)</f>
        <v>0</v>
      </c>
      <c r="O68" s="56">
        <f>SUM(O58:O67)</f>
        <v>0</v>
      </c>
      <c r="P68" s="57">
        <f>SUM(P58:P67)</f>
        <v>0</v>
      </c>
      <c r="Q68" s="85" t="s">
        <v>129</v>
      </c>
      <c r="R68" s="86">
        <v>0</v>
      </c>
      <c r="S68" s="69" t="s">
        <v>52</v>
      </c>
    </row>
    <row r="69" spans="1:19" x14ac:dyDescent="0.2">
      <c r="A69" s="18"/>
      <c r="B69" s="387"/>
      <c r="C69" s="27" t="s">
        <v>132</v>
      </c>
      <c r="D69" s="44">
        <v>0</v>
      </c>
      <c r="E69" s="44">
        <v>0</v>
      </c>
      <c r="F69" s="44">
        <v>0</v>
      </c>
      <c r="G69" s="44">
        <v>0</v>
      </c>
      <c r="H69" s="44">
        <v>0</v>
      </c>
      <c r="I69" s="44">
        <v>0</v>
      </c>
      <c r="J69" s="44">
        <v>0</v>
      </c>
      <c r="K69" s="44">
        <v>0</v>
      </c>
      <c r="L69" s="44">
        <v>0</v>
      </c>
      <c r="M69" s="44">
        <v>0</v>
      </c>
      <c r="N69" s="58">
        <f>SUM(D69:M69)</f>
        <v>0</v>
      </c>
      <c r="O69" s="49" t="s">
        <v>133</v>
      </c>
      <c r="P69" s="58"/>
      <c r="Q69" s="85" t="s">
        <v>129</v>
      </c>
      <c r="R69" s="86">
        <v>0</v>
      </c>
      <c r="S69" s="69" t="s">
        <v>52</v>
      </c>
    </row>
    <row r="70" spans="1:19" s="78" customFormat="1" ht="30" customHeight="1" x14ac:dyDescent="0.2">
      <c r="A70" s="74"/>
      <c r="B70" s="387"/>
      <c r="C70" s="75" t="s">
        <v>134</v>
      </c>
      <c r="D70" s="76">
        <f>D68-D69</f>
        <v>0</v>
      </c>
      <c r="E70" s="76">
        <f>E68-E69</f>
        <v>0</v>
      </c>
      <c r="F70" s="76"/>
      <c r="G70" s="76">
        <f>G68-G69</f>
        <v>0</v>
      </c>
      <c r="H70" s="76">
        <f t="shared" ref="H70:M70" si="26">H68-H69</f>
        <v>0</v>
      </c>
      <c r="I70" s="76">
        <f t="shared" si="26"/>
        <v>0</v>
      </c>
      <c r="J70" s="76">
        <f t="shared" si="26"/>
        <v>0</v>
      </c>
      <c r="K70" s="76">
        <f t="shared" si="26"/>
        <v>0</v>
      </c>
      <c r="L70" s="76">
        <f t="shared" si="26"/>
        <v>0</v>
      </c>
      <c r="M70" s="76">
        <f t="shared" si="26"/>
        <v>0</v>
      </c>
      <c r="N70" s="76">
        <f>SUM(N58:N67)-N69</f>
        <v>0</v>
      </c>
      <c r="O70" s="59" t="s">
        <v>120</v>
      </c>
      <c r="P70" s="76">
        <f>(N70+N69)+(P68+O68)</f>
        <v>0</v>
      </c>
      <c r="Q70" s="83" t="s">
        <v>135</v>
      </c>
      <c r="R70" s="88">
        <f>SUM(R58:R69)</f>
        <v>0</v>
      </c>
      <c r="S70" s="77"/>
    </row>
    <row r="71" spans="1:19" ht="50" customHeight="1" x14ac:dyDescent="0.2">
      <c r="B71" s="38"/>
      <c r="C71" s="38"/>
      <c r="D71" s="38"/>
      <c r="E71" s="38"/>
      <c r="F71" s="38"/>
      <c r="G71" s="38"/>
      <c r="H71" s="38"/>
      <c r="I71" s="38"/>
      <c r="J71" s="38"/>
      <c r="K71" s="38"/>
      <c r="L71" s="38"/>
      <c r="M71" s="38"/>
      <c r="N71" s="38"/>
      <c r="O71" s="38"/>
      <c r="P71" s="38"/>
      <c r="Q71" s="38"/>
    </row>
  </sheetData>
  <mergeCells count="39">
    <mergeCell ref="C24:C25"/>
    <mergeCell ref="N24:N25"/>
    <mergeCell ref="R24:R25"/>
    <mergeCell ref="S24:S25"/>
    <mergeCell ref="B2:E2"/>
    <mergeCell ref="C4:J4"/>
    <mergeCell ref="B8:S8"/>
    <mergeCell ref="B9:B38"/>
    <mergeCell ref="C9:P9"/>
    <mergeCell ref="Q9:S9"/>
    <mergeCell ref="C10:C11"/>
    <mergeCell ref="N10:N11"/>
    <mergeCell ref="O10:O11"/>
    <mergeCell ref="Q10:S22"/>
    <mergeCell ref="P13:P16"/>
    <mergeCell ref="P19:P22"/>
    <mergeCell ref="C23:P23"/>
    <mergeCell ref="Q23:S23"/>
    <mergeCell ref="P56:P57"/>
    <mergeCell ref="Q56:Q57"/>
    <mergeCell ref="O24:O25"/>
    <mergeCell ref="P24:P25"/>
    <mergeCell ref="Q24:Q25"/>
    <mergeCell ref="R56:R57"/>
    <mergeCell ref="S56:S57"/>
    <mergeCell ref="B40:S40"/>
    <mergeCell ref="B41:B70"/>
    <mergeCell ref="C41:P41"/>
    <mergeCell ref="Q41:S41"/>
    <mergeCell ref="C42:C43"/>
    <mergeCell ref="N42:N43"/>
    <mergeCell ref="O42:O43"/>
    <mergeCell ref="C56:C57"/>
    <mergeCell ref="N56:N57"/>
    <mergeCell ref="Q42:S54"/>
    <mergeCell ref="P45:P48"/>
    <mergeCell ref="P51:P54"/>
    <mergeCell ref="C55:P55"/>
    <mergeCell ref="Q55:S55"/>
  </mergeCells>
  <dataValidations count="1">
    <dataValidation type="list" allowBlank="1" showInputMessage="1" showErrorMessage="1" sqref="S26:S37 S58:S69" xr:uid="{5452C63A-6F32-3342-9890-B5F71EFDE4C2}">
      <formula1>$U$26:$U$27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A1CC1-D100-A040-8949-861A66D6D3C9}">
  <sheetPr>
    <tabColor theme="3" tint="0.249977111117893"/>
  </sheetPr>
  <dimension ref="A1:S71"/>
  <sheetViews>
    <sheetView workbookViewId="0"/>
  </sheetViews>
  <sheetFormatPr baseColWidth="10" defaultColWidth="11" defaultRowHeight="16" x14ac:dyDescent="0.2"/>
  <cols>
    <col min="1" max="1" width="6.6640625" style="1" customWidth="1"/>
    <col min="3" max="3" width="35.6640625" customWidth="1"/>
    <col min="4" max="14" width="19.1640625" customWidth="1"/>
    <col min="15" max="15" width="66.33203125" customWidth="1"/>
    <col min="16" max="16" width="11" style="1" customWidth="1"/>
    <col min="17" max="16384" width="11" style="1"/>
  </cols>
  <sheetData>
    <row r="1" spans="1:17" ht="20" customHeight="1" x14ac:dyDescent="0.2">
      <c r="B1" s="1"/>
      <c r="C1" s="1"/>
      <c r="D1" s="1"/>
      <c r="E1" s="1"/>
      <c r="F1" s="1"/>
      <c r="G1" s="1"/>
      <c r="H1" s="1"/>
      <c r="I1" s="1"/>
      <c r="J1" s="1"/>
      <c r="K1" s="1"/>
      <c r="L1" s="1"/>
      <c r="M1" s="1"/>
      <c r="N1" s="1"/>
      <c r="O1" s="1"/>
    </row>
    <row r="2" spans="1:17" ht="68" customHeight="1" x14ac:dyDescent="0.4">
      <c r="B2" s="396" t="s">
        <v>91</v>
      </c>
      <c r="C2" s="407"/>
      <c r="D2" s="407"/>
      <c r="E2" s="407"/>
      <c r="F2" s="9"/>
      <c r="G2" s="3"/>
      <c r="H2" s="4" t="s">
        <v>92</v>
      </c>
      <c r="I2" s="5"/>
      <c r="J2" s="6"/>
      <c r="K2" s="4" t="s">
        <v>93</v>
      </c>
      <c r="L2" s="7"/>
      <c r="M2" s="8"/>
      <c r="N2" s="1"/>
      <c r="O2" s="1"/>
    </row>
    <row r="3" spans="1:17" ht="32" customHeight="1" x14ac:dyDescent="0.4">
      <c r="B3" s="9"/>
      <c r="C3" s="9"/>
      <c r="D3" s="9"/>
      <c r="E3" s="9"/>
      <c r="F3" s="9"/>
      <c r="G3" s="3"/>
      <c r="H3" s="60">
        <f>N38</f>
        <v>0</v>
      </c>
      <c r="I3" s="5"/>
      <c r="J3" s="10"/>
      <c r="K3" s="60">
        <f>N13</f>
        <v>0</v>
      </c>
      <c r="L3" s="11"/>
      <c r="M3" s="8"/>
      <c r="N3" s="1"/>
      <c r="O3" s="1"/>
    </row>
    <row r="4" spans="1:17" ht="110" customHeight="1" x14ac:dyDescent="0.4">
      <c r="B4" s="13"/>
      <c r="C4" s="279" t="s">
        <v>94</v>
      </c>
      <c r="D4" s="280"/>
      <c r="E4" s="280"/>
      <c r="F4" s="280"/>
      <c r="G4" s="280"/>
      <c r="H4" s="280"/>
      <c r="I4" s="280"/>
      <c r="J4" s="280"/>
      <c r="K4" s="8"/>
      <c r="L4" s="8"/>
      <c r="M4" s="8"/>
      <c r="N4" s="1"/>
      <c r="O4" s="1"/>
    </row>
    <row r="5" spans="1:17" ht="30" customHeight="1" x14ac:dyDescent="0.25">
      <c r="A5" s="62"/>
      <c r="B5" s="62"/>
      <c r="C5" s="62"/>
      <c r="D5" s="61"/>
      <c r="E5" s="61"/>
      <c r="F5" s="61"/>
      <c r="G5" s="61"/>
      <c r="H5" s="11"/>
      <c r="I5" s="11"/>
      <c r="J5" s="12"/>
      <c r="K5" s="8"/>
      <c r="L5" s="8"/>
      <c r="M5" s="8"/>
      <c r="N5" s="1"/>
      <c r="O5" s="1"/>
    </row>
    <row r="6" spans="1:17" ht="24" customHeight="1" x14ac:dyDescent="0.25">
      <c r="A6" s="62"/>
      <c r="B6" s="71" t="s">
        <v>95</v>
      </c>
      <c r="C6" s="72"/>
      <c r="D6" s="72"/>
      <c r="E6" s="61"/>
      <c r="F6" s="71" t="s">
        <v>96</v>
      </c>
      <c r="G6" s="72"/>
      <c r="H6" s="73"/>
      <c r="I6" s="61"/>
      <c r="J6" s="71" t="s">
        <v>141</v>
      </c>
      <c r="K6" s="72"/>
      <c r="L6" s="73"/>
      <c r="M6" s="8"/>
      <c r="N6" s="1"/>
      <c r="O6" s="1"/>
    </row>
    <row r="7" spans="1:17" ht="30" customHeight="1" x14ac:dyDescent="0.2">
      <c r="B7" s="14"/>
      <c r="C7" s="15"/>
      <c r="D7" s="15"/>
      <c r="E7" s="16"/>
      <c r="F7" s="17"/>
      <c r="G7" s="17"/>
      <c r="H7" s="17"/>
      <c r="I7" s="17"/>
      <c r="J7" s="17"/>
      <c r="K7" s="8"/>
      <c r="L7" s="8"/>
      <c r="M7" s="8"/>
      <c r="N7" s="1"/>
      <c r="O7" s="1"/>
    </row>
    <row r="8" spans="1:17" ht="30" customHeight="1" x14ac:dyDescent="0.2">
      <c r="A8" s="18"/>
      <c r="B8" s="398" t="s">
        <v>98</v>
      </c>
      <c r="C8" s="399"/>
      <c r="D8" s="399"/>
      <c r="E8" s="399"/>
      <c r="F8" s="399"/>
      <c r="G8" s="399"/>
      <c r="H8" s="399"/>
      <c r="I8" s="399"/>
      <c r="J8" s="399"/>
      <c r="K8" s="399"/>
      <c r="L8" s="399"/>
      <c r="M8" s="399"/>
      <c r="N8" s="399"/>
      <c r="O8" s="399"/>
      <c r="P8" s="399"/>
      <c r="Q8" s="400"/>
    </row>
    <row r="9" spans="1:17" ht="30" customHeight="1" x14ac:dyDescent="0.2">
      <c r="A9" s="18"/>
      <c r="B9" s="401" t="s">
        <v>99</v>
      </c>
      <c r="C9" s="371" t="s">
        <v>89</v>
      </c>
      <c r="D9" s="371"/>
      <c r="E9" s="371"/>
      <c r="F9" s="371"/>
      <c r="G9" s="371"/>
      <c r="H9" s="371"/>
      <c r="I9" s="371"/>
      <c r="J9" s="371"/>
      <c r="K9" s="371"/>
      <c r="L9" s="371"/>
      <c r="M9" s="371"/>
      <c r="N9" s="371"/>
      <c r="O9" s="402" t="s">
        <v>13</v>
      </c>
      <c r="P9" s="403"/>
      <c r="Q9" s="404"/>
    </row>
    <row r="10" spans="1:17" ht="16" customHeight="1" x14ac:dyDescent="0.2">
      <c r="A10" s="18"/>
      <c r="B10" s="401"/>
      <c r="C10" s="391" t="s">
        <v>100</v>
      </c>
      <c r="D10" s="19" t="s">
        <v>90</v>
      </c>
      <c r="E10" s="63"/>
      <c r="F10" s="19" t="s">
        <v>102</v>
      </c>
      <c r="G10" s="63"/>
      <c r="H10" s="63"/>
      <c r="I10" s="20" t="s">
        <v>80</v>
      </c>
      <c r="J10" s="64"/>
      <c r="K10" s="64"/>
      <c r="L10" s="377" t="s">
        <v>103</v>
      </c>
      <c r="M10" s="378" t="s">
        <v>104</v>
      </c>
      <c r="N10" s="21"/>
      <c r="O10" s="355" t="s">
        <v>105</v>
      </c>
      <c r="P10" s="356"/>
      <c r="Q10" s="357"/>
    </row>
    <row r="11" spans="1:17" ht="16" customHeight="1" x14ac:dyDescent="0.2">
      <c r="A11" s="18"/>
      <c r="B11" s="401"/>
      <c r="C11" s="392"/>
      <c r="D11" s="22" t="s">
        <v>142</v>
      </c>
      <c r="E11" s="22" t="s">
        <v>108</v>
      </c>
      <c r="F11" s="22" t="s">
        <v>110</v>
      </c>
      <c r="G11" s="22" t="s">
        <v>111</v>
      </c>
      <c r="H11" s="22" t="s">
        <v>112</v>
      </c>
      <c r="I11" s="22" t="s">
        <v>113</v>
      </c>
      <c r="J11" s="22" t="s">
        <v>114</v>
      </c>
      <c r="K11" s="22" t="s">
        <v>115</v>
      </c>
      <c r="L11" s="378"/>
      <c r="M11" s="378"/>
      <c r="N11" s="23" t="s">
        <v>116</v>
      </c>
      <c r="O11" s="358"/>
      <c r="P11" s="359"/>
      <c r="Q11" s="360"/>
    </row>
    <row r="12" spans="1:17" ht="16" customHeight="1" x14ac:dyDescent="0.2">
      <c r="A12" s="18"/>
      <c r="B12" s="401"/>
      <c r="C12" s="24" t="s">
        <v>69</v>
      </c>
      <c r="D12" s="40">
        <v>0</v>
      </c>
      <c r="E12" s="39">
        <v>0</v>
      </c>
      <c r="F12" s="40">
        <v>0</v>
      </c>
      <c r="G12" s="39">
        <v>0</v>
      </c>
      <c r="H12" s="39">
        <v>0</v>
      </c>
      <c r="I12" s="40">
        <v>0</v>
      </c>
      <c r="J12" s="39">
        <v>0</v>
      </c>
      <c r="K12" s="39">
        <v>0</v>
      </c>
      <c r="L12" s="65" t="e">
        <f>M12/M$22</f>
        <v>#DIV/0!</v>
      </c>
      <c r="M12" s="66">
        <f t="shared" ref="M12:M21" si="0">SUM(D12:E12)+SUM(F12:H12)+SUM(I12:K12)</f>
        <v>0</v>
      </c>
      <c r="N12" s="23" t="s">
        <v>117</v>
      </c>
      <c r="O12" s="358"/>
      <c r="P12" s="359"/>
      <c r="Q12" s="360"/>
    </row>
    <row r="13" spans="1:17" ht="16" customHeight="1" x14ac:dyDescent="0.2">
      <c r="A13" s="18"/>
      <c r="B13" s="401"/>
      <c r="C13" s="24" t="s">
        <v>70</v>
      </c>
      <c r="D13" s="40">
        <v>0</v>
      </c>
      <c r="E13" s="39">
        <v>0</v>
      </c>
      <c r="F13" s="40">
        <v>0</v>
      </c>
      <c r="G13" s="39">
        <v>0</v>
      </c>
      <c r="H13" s="39">
        <v>0</v>
      </c>
      <c r="I13" s="40">
        <v>0</v>
      </c>
      <c r="J13" s="39">
        <v>0</v>
      </c>
      <c r="K13" s="39">
        <v>0</v>
      </c>
      <c r="L13" s="65" t="e">
        <f t="shared" ref="L13:L21" si="1">M13/M$22</f>
        <v>#DIV/0!</v>
      </c>
      <c r="M13" s="50">
        <f t="shared" si="0"/>
        <v>0</v>
      </c>
      <c r="N13" s="364">
        <f>L38</f>
        <v>0</v>
      </c>
      <c r="O13" s="358"/>
      <c r="P13" s="359"/>
      <c r="Q13" s="360"/>
    </row>
    <row r="14" spans="1:17" ht="16" customHeight="1" x14ac:dyDescent="0.2">
      <c r="A14" s="18"/>
      <c r="B14" s="401"/>
      <c r="C14" s="24" t="s">
        <v>71</v>
      </c>
      <c r="D14" s="40">
        <v>0</v>
      </c>
      <c r="E14" s="39">
        <v>0</v>
      </c>
      <c r="F14" s="40">
        <v>0</v>
      </c>
      <c r="G14" s="39">
        <v>0</v>
      </c>
      <c r="H14" s="39">
        <v>0</v>
      </c>
      <c r="I14" s="40">
        <v>0</v>
      </c>
      <c r="J14" s="39">
        <v>0</v>
      </c>
      <c r="K14" s="39">
        <v>0</v>
      </c>
      <c r="L14" s="65" t="e">
        <f t="shared" si="1"/>
        <v>#DIV/0!</v>
      </c>
      <c r="M14" s="50">
        <f t="shared" si="0"/>
        <v>0</v>
      </c>
      <c r="N14" s="364"/>
      <c r="O14" s="358"/>
      <c r="P14" s="359"/>
      <c r="Q14" s="360"/>
    </row>
    <row r="15" spans="1:17" ht="16" customHeight="1" x14ac:dyDescent="0.2">
      <c r="A15" s="18"/>
      <c r="B15" s="401"/>
      <c r="C15" s="24" t="s">
        <v>72</v>
      </c>
      <c r="D15" s="40">
        <v>0</v>
      </c>
      <c r="E15" s="39">
        <v>0</v>
      </c>
      <c r="F15" s="40">
        <v>0</v>
      </c>
      <c r="G15" s="39">
        <v>0</v>
      </c>
      <c r="H15" s="39">
        <v>0</v>
      </c>
      <c r="I15" s="40">
        <v>0</v>
      </c>
      <c r="J15" s="39">
        <v>0</v>
      </c>
      <c r="K15" s="39">
        <v>0</v>
      </c>
      <c r="L15" s="65" t="e">
        <f t="shared" si="1"/>
        <v>#DIV/0!</v>
      </c>
      <c r="M15" s="50">
        <f t="shared" si="0"/>
        <v>0</v>
      </c>
      <c r="N15" s="364"/>
      <c r="O15" s="358"/>
      <c r="P15" s="359"/>
      <c r="Q15" s="360"/>
    </row>
    <row r="16" spans="1:17" ht="16" customHeight="1" x14ac:dyDescent="0.2">
      <c r="A16" s="18"/>
      <c r="B16" s="401"/>
      <c r="C16" s="24" t="s">
        <v>73</v>
      </c>
      <c r="D16" s="40">
        <v>0</v>
      </c>
      <c r="E16" s="39">
        <v>0</v>
      </c>
      <c r="F16" s="40">
        <v>0</v>
      </c>
      <c r="G16" s="39">
        <v>0</v>
      </c>
      <c r="H16" s="39">
        <v>0</v>
      </c>
      <c r="I16" s="40">
        <v>0</v>
      </c>
      <c r="J16" s="39">
        <v>0</v>
      </c>
      <c r="K16" s="39">
        <v>0</v>
      </c>
      <c r="L16" s="65" t="e">
        <f t="shared" si="1"/>
        <v>#DIV/0!</v>
      </c>
      <c r="M16" s="50">
        <f t="shared" si="0"/>
        <v>0</v>
      </c>
      <c r="N16" s="365"/>
      <c r="O16" s="358"/>
      <c r="P16" s="359"/>
      <c r="Q16" s="360"/>
    </row>
    <row r="17" spans="1:19" ht="16" customHeight="1" x14ac:dyDescent="0.2">
      <c r="A17" s="18"/>
      <c r="B17" s="401"/>
      <c r="C17" s="24" t="s">
        <v>74</v>
      </c>
      <c r="D17" s="40">
        <v>0</v>
      </c>
      <c r="E17" s="39">
        <v>0</v>
      </c>
      <c r="F17" s="40">
        <v>0</v>
      </c>
      <c r="G17" s="39">
        <v>0</v>
      </c>
      <c r="H17" s="39">
        <v>0</v>
      </c>
      <c r="I17" s="40">
        <v>0</v>
      </c>
      <c r="J17" s="39">
        <v>0</v>
      </c>
      <c r="K17" s="39">
        <v>0</v>
      </c>
      <c r="L17" s="65" t="e">
        <f t="shared" si="1"/>
        <v>#DIV/0!</v>
      </c>
      <c r="M17" s="50">
        <f t="shared" si="0"/>
        <v>0</v>
      </c>
      <c r="N17" s="25"/>
      <c r="O17" s="358"/>
      <c r="P17" s="359"/>
      <c r="Q17" s="360"/>
    </row>
    <row r="18" spans="1:19" ht="16" customHeight="1" x14ac:dyDescent="0.2">
      <c r="A18" s="18"/>
      <c r="B18" s="401"/>
      <c r="C18" s="24" t="s">
        <v>75</v>
      </c>
      <c r="D18" s="40">
        <v>0</v>
      </c>
      <c r="E18" s="39">
        <v>0</v>
      </c>
      <c r="F18" s="40">
        <v>0</v>
      </c>
      <c r="G18" s="39">
        <v>0</v>
      </c>
      <c r="H18" s="39">
        <v>0</v>
      </c>
      <c r="I18" s="40">
        <v>0</v>
      </c>
      <c r="J18" s="39">
        <v>0</v>
      </c>
      <c r="K18" s="39">
        <v>0</v>
      </c>
      <c r="L18" s="65" t="e">
        <f t="shared" si="1"/>
        <v>#DIV/0!</v>
      </c>
      <c r="M18" s="50">
        <f t="shared" si="0"/>
        <v>0</v>
      </c>
      <c r="N18" s="23" t="s">
        <v>118</v>
      </c>
      <c r="O18" s="358"/>
      <c r="P18" s="359"/>
      <c r="Q18" s="360"/>
    </row>
    <row r="19" spans="1:19" ht="16" customHeight="1" x14ac:dyDescent="0.2">
      <c r="A19" s="18"/>
      <c r="B19" s="401"/>
      <c r="C19" s="24" t="s">
        <v>76</v>
      </c>
      <c r="D19" s="40">
        <v>0</v>
      </c>
      <c r="E19" s="39">
        <v>0</v>
      </c>
      <c r="F19" s="40">
        <v>0</v>
      </c>
      <c r="G19" s="39">
        <v>0</v>
      </c>
      <c r="H19" s="39">
        <v>0</v>
      </c>
      <c r="I19" s="40">
        <v>0</v>
      </c>
      <c r="J19" s="39">
        <v>0</v>
      </c>
      <c r="K19" s="39">
        <v>0</v>
      </c>
      <c r="L19" s="65" t="e">
        <f t="shared" si="1"/>
        <v>#DIV/0!</v>
      </c>
      <c r="M19" s="50">
        <f t="shared" si="0"/>
        <v>0</v>
      </c>
      <c r="N19" s="405" t="e">
        <f>L38/M22</f>
        <v>#DIV/0!</v>
      </c>
      <c r="O19" s="358"/>
      <c r="P19" s="359"/>
      <c r="Q19" s="360"/>
    </row>
    <row r="20" spans="1:19" ht="16" customHeight="1" x14ac:dyDescent="0.2">
      <c r="A20" s="18"/>
      <c r="B20" s="401"/>
      <c r="C20" s="24" t="s">
        <v>77</v>
      </c>
      <c r="D20" s="40">
        <v>0</v>
      </c>
      <c r="E20" s="39">
        <v>0</v>
      </c>
      <c r="F20" s="40">
        <v>0</v>
      </c>
      <c r="G20" s="39">
        <v>0</v>
      </c>
      <c r="H20" s="39">
        <v>0</v>
      </c>
      <c r="I20" s="40">
        <v>0</v>
      </c>
      <c r="J20" s="39">
        <v>0</v>
      </c>
      <c r="K20" s="39">
        <v>0</v>
      </c>
      <c r="L20" s="65" t="e">
        <f t="shared" si="1"/>
        <v>#DIV/0!</v>
      </c>
      <c r="M20" s="50">
        <f t="shared" si="0"/>
        <v>0</v>
      </c>
      <c r="N20" s="405"/>
      <c r="O20" s="358"/>
      <c r="P20" s="359"/>
      <c r="Q20" s="360"/>
    </row>
    <row r="21" spans="1:19" ht="16" customHeight="1" x14ac:dyDescent="0.2">
      <c r="A21" s="18"/>
      <c r="B21" s="401"/>
      <c r="C21" s="24" t="s">
        <v>78</v>
      </c>
      <c r="D21" s="40">
        <v>0</v>
      </c>
      <c r="E21" s="39">
        <v>0</v>
      </c>
      <c r="F21" s="40">
        <v>0</v>
      </c>
      <c r="G21" s="39">
        <v>0</v>
      </c>
      <c r="H21" s="39">
        <v>0</v>
      </c>
      <c r="I21" s="40">
        <v>0</v>
      </c>
      <c r="J21" s="39">
        <v>0</v>
      </c>
      <c r="K21" s="39">
        <v>0</v>
      </c>
      <c r="L21" s="65" t="e">
        <f t="shared" si="1"/>
        <v>#DIV/0!</v>
      </c>
      <c r="M21" s="50">
        <f t="shared" si="0"/>
        <v>0</v>
      </c>
      <c r="N21" s="405"/>
      <c r="O21" s="358"/>
      <c r="P21" s="359"/>
      <c r="Q21" s="360"/>
    </row>
    <row r="22" spans="1:19" ht="16" customHeight="1" x14ac:dyDescent="0.2">
      <c r="A22" s="18"/>
      <c r="B22" s="401"/>
      <c r="C22" s="67" t="s">
        <v>119</v>
      </c>
      <c r="D22" s="41">
        <f t="shared" ref="D22:K22" si="2">SUM(D12:D21)</f>
        <v>0</v>
      </c>
      <c r="E22" s="41">
        <f t="shared" si="2"/>
        <v>0</v>
      </c>
      <c r="F22" s="42">
        <f t="shared" si="2"/>
        <v>0</v>
      </c>
      <c r="G22" s="41">
        <f t="shared" si="2"/>
        <v>0</v>
      </c>
      <c r="H22" s="41">
        <f t="shared" si="2"/>
        <v>0</v>
      </c>
      <c r="I22" s="41">
        <f t="shared" si="2"/>
        <v>0</v>
      </c>
      <c r="J22" s="41">
        <f t="shared" si="2"/>
        <v>0</v>
      </c>
      <c r="K22" s="41">
        <f t="shared" si="2"/>
        <v>0</v>
      </c>
      <c r="L22" s="26" t="s">
        <v>120</v>
      </c>
      <c r="M22" s="51">
        <f>SUM(D22:K22)</f>
        <v>0</v>
      </c>
      <c r="N22" s="406"/>
      <c r="O22" s="361"/>
      <c r="P22" s="362"/>
      <c r="Q22" s="363"/>
    </row>
    <row r="23" spans="1:19" ht="35" customHeight="1" x14ac:dyDescent="0.2">
      <c r="A23" s="18"/>
      <c r="B23" s="401"/>
      <c r="C23" s="371" t="s">
        <v>43</v>
      </c>
      <c r="D23" s="371"/>
      <c r="E23" s="371"/>
      <c r="F23" s="371"/>
      <c r="G23" s="371"/>
      <c r="H23" s="371"/>
      <c r="I23" s="371"/>
      <c r="J23" s="371"/>
      <c r="K23" s="371"/>
      <c r="L23" s="371"/>
      <c r="M23" s="371"/>
      <c r="N23" s="372"/>
      <c r="O23" s="373" t="s">
        <v>121</v>
      </c>
      <c r="P23" s="371"/>
      <c r="Q23" s="374"/>
    </row>
    <row r="24" spans="1:19" ht="16" customHeight="1" x14ac:dyDescent="0.2">
      <c r="A24" s="18"/>
      <c r="B24" s="401"/>
      <c r="C24" s="391" t="s">
        <v>122</v>
      </c>
      <c r="D24" s="19" t="s">
        <v>90</v>
      </c>
      <c r="E24" s="63"/>
      <c r="F24" s="19" t="s">
        <v>102</v>
      </c>
      <c r="G24" s="63"/>
      <c r="H24" s="63"/>
      <c r="I24" s="20" t="s">
        <v>80</v>
      </c>
      <c r="J24" s="64"/>
      <c r="K24" s="64"/>
      <c r="L24" s="377" t="s">
        <v>123</v>
      </c>
      <c r="M24" s="377" t="s">
        <v>124</v>
      </c>
      <c r="N24" s="377" t="s">
        <v>125</v>
      </c>
      <c r="O24" s="379" t="s">
        <v>126</v>
      </c>
      <c r="P24" s="393" t="s">
        <v>127</v>
      </c>
      <c r="Q24" s="391" t="s">
        <v>128</v>
      </c>
    </row>
    <row r="25" spans="1:19" x14ac:dyDescent="0.2">
      <c r="A25" s="18"/>
      <c r="B25" s="401"/>
      <c r="C25" s="392"/>
      <c r="D25" s="22" t="s">
        <v>142</v>
      </c>
      <c r="E25" s="22" t="s">
        <v>108</v>
      </c>
      <c r="F25" s="22" t="s">
        <v>110</v>
      </c>
      <c r="G25" s="22" t="s">
        <v>111</v>
      </c>
      <c r="H25" s="22" t="s">
        <v>112</v>
      </c>
      <c r="I25" s="22" t="s">
        <v>113</v>
      </c>
      <c r="J25" s="22" t="s">
        <v>114</v>
      </c>
      <c r="K25" s="22" t="s">
        <v>115</v>
      </c>
      <c r="L25" s="378"/>
      <c r="M25" s="378"/>
      <c r="N25" s="378"/>
      <c r="O25" s="380"/>
      <c r="P25" s="394"/>
      <c r="Q25" s="395"/>
      <c r="S25" s="70"/>
    </row>
    <row r="26" spans="1:19" x14ac:dyDescent="0.2">
      <c r="A26" s="18"/>
      <c r="B26" s="401"/>
      <c r="C26" s="27" t="str">
        <f>C$12</f>
        <v>Membre #1</v>
      </c>
      <c r="D26" s="43">
        <f>IF(D12*0.75&gt;45000,45000,D12*0.75)</f>
        <v>0</v>
      </c>
      <c r="E26" s="43">
        <f>IF(E12*0.75&gt;15000,15000,E12*0.75)</f>
        <v>0</v>
      </c>
      <c r="F26" s="43">
        <f t="shared" ref="F26:K35" si="3">F12*0.75</f>
        <v>0</v>
      </c>
      <c r="G26" s="43">
        <f t="shared" si="3"/>
        <v>0</v>
      </c>
      <c r="H26" s="43">
        <f t="shared" si="3"/>
        <v>0</v>
      </c>
      <c r="I26" s="43">
        <f>I12*0.75</f>
        <v>0</v>
      </c>
      <c r="J26" s="43">
        <f>IF((J12*0.75)&gt;(I12*0.1),(I12*0.1),J12*0.75)</f>
        <v>0</v>
      </c>
      <c r="K26" s="43">
        <f>K12*0.75</f>
        <v>0</v>
      </c>
      <c r="L26" s="66">
        <f t="shared" ref="L26:L35" si="4">IF(SUM(D26:K26)&gt;60000,60000,SUM(D26:K26))</f>
        <v>0</v>
      </c>
      <c r="M26" s="45">
        <v>0</v>
      </c>
      <c r="N26" s="66">
        <f t="shared" ref="N26:N35" si="5">M12-L26-M26</f>
        <v>0</v>
      </c>
      <c r="O26" s="85" t="s">
        <v>129</v>
      </c>
      <c r="P26" s="86">
        <v>0</v>
      </c>
      <c r="Q26" s="69" t="s">
        <v>52</v>
      </c>
      <c r="S26" s="70" t="s">
        <v>52</v>
      </c>
    </row>
    <row r="27" spans="1:19" x14ac:dyDescent="0.2">
      <c r="A27" s="18"/>
      <c r="B27" s="401"/>
      <c r="C27" s="27" t="str">
        <f>C$13</f>
        <v>Membre #2</v>
      </c>
      <c r="D27" s="43">
        <f t="shared" ref="D27:D35" si="6">IF(D13*0.75&gt;45000,45000,D13*0.75)</f>
        <v>0</v>
      </c>
      <c r="E27" s="43">
        <f t="shared" ref="E27:E35" si="7">IF(E13*0.75&gt;15000,15000,E13*0.75)</f>
        <v>0</v>
      </c>
      <c r="F27" s="43">
        <f t="shared" si="3"/>
        <v>0</v>
      </c>
      <c r="G27" s="43">
        <f t="shared" si="3"/>
        <v>0</v>
      </c>
      <c r="H27" s="43">
        <f t="shared" si="3"/>
        <v>0</v>
      </c>
      <c r="I27" s="43">
        <f t="shared" si="3"/>
        <v>0</v>
      </c>
      <c r="J27" s="43">
        <f t="shared" ref="J27:J34" si="8">IF((J13*0.75)&gt;(I13*0.1),(I13*0.1),J13*0.75)</f>
        <v>0</v>
      </c>
      <c r="K27" s="43">
        <f t="shared" si="3"/>
        <v>0</v>
      </c>
      <c r="L27" s="66">
        <f t="shared" si="4"/>
        <v>0</v>
      </c>
      <c r="M27" s="46">
        <v>0</v>
      </c>
      <c r="N27" s="66">
        <f t="shared" si="5"/>
        <v>0</v>
      </c>
      <c r="O27" s="85" t="s">
        <v>129</v>
      </c>
      <c r="P27" s="86">
        <v>0</v>
      </c>
      <c r="Q27" s="69" t="s">
        <v>52</v>
      </c>
      <c r="S27" s="70" t="s">
        <v>130</v>
      </c>
    </row>
    <row r="28" spans="1:19" x14ac:dyDescent="0.2">
      <c r="A28" s="18"/>
      <c r="B28" s="401"/>
      <c r="C28" s="27" t="str">
        <f>C$14</f>
        <v>Membre #3</v>
      </c>
      <c r="D28" s="43">
        <f t="shared" si="6"/>
        <v>0</v>
      </c>
      <c r="E28" s="43">
        <f t="shared" si="7"/>
        <v>0</v>
      </c>
      <c r="F28" s="43">
        <f t="shared" si="3"/>
        <v>0</v>
      </c>
      <c r="G28" s="43">
        <f t="shared" si="3"/>
        <v>0</v>
      </c>
      <c r="H28" s="43">
        <f t="shared" si="3"/>
        <v>0</v>
      </c>
      <c r="I28" s="43">
        <f t="shared" si="3"/>
        <v>0</v>
      </c>
      <c r="J28" s="43">
        <f>IF((J14*0.75)&gt;(I14*0.1),(I14*0.1),J14*0.75)</f>
        <v>0</v>
      </c>
      <c r="K28" s="43">
        <f t="shared" si="3"/>
        <v>0</v>
      </c>
      <c r="L28" s="66">
        <f t="shared" si="4"/>
        <v>0</v>
      </c>
      <c r="M28" s="46">
        <v>0</v>
      </c>
      <c r="N28" s="66">
        <f t="shared" si="5"/>
        <v>0</v>
      </c>
      <c r="O28" s="85" t="s">
        <v>129</v>
      </c>
      <c r="P28" s="86">
        <v>0</v>
      </c>
      <c r="Q28" s="69" t="s">
        <v>52</v>
      </c>
      <c r="S28" s="70"/>
    </row>
    <row r="29" spans="1:19" x14ac:dyDescent="0.2">
      <c r="A29" s="18"/>
      <c r="B29" s="401"/>
      <c r="C29" s="27" t="str">
        <f>C$15</f>
        <v>Membre #4</v>
      </c>
      <c r="D29" s="43">
        <f t="shared" si="6"/>
        <v>0</v>
      </c>
      <c r="E29" s="43">
        <f t="shared" si="7"/>
        <v>0</v>
      </c>
      <c r="F29" s="43">
        <f t="shared" si="3"/>
        <v>0</v>
      </c>
      <c r="G29" s="43">
        <f t="shared" si="3"/>
        <v>0</v>
      </c>
      <c r="H29" s="43">
        <f t="shared" si="3"/>
        <v>0</v>
      </c>
      <c r="I29" s="43">
        <f t="shared" si="3"/>
        <v>0</v>
      </c>
      <c r="J29" s="43">
        <f>IF((J15*0.75)&gt;(I15*0.1),(I15*0.1),J15*0.75)</f>
        <v>0</v>
      </c>
      <c r="K29" s="43">
        <f t="shared" si="3"/>
        <v>0</v>
      </c>
      <c r="L29" s="66">
        <f t="shared" si="4"/>
        <v>0</v>
      </c>
      <c r="M29" s="46">
        <v>0</v>
      </c>
      <c r="N29" s="66">
        <f t="shared" si="5"/>
        <v>0</v>
      </c>
      <c r="O29" s="85" t="s">
        <v>129</v>
      </c>
      <c r="P29" s="86">
        <v>0</v>
      </c>
      <c r="Q29" s="69" t="s">
        <v>52</v>
      </c>
    </row>
    <row r="30" spans="1:19" x14ac:dyDescent="0.2">
      <c r="A30" s="18"/>
      <c r="B30" s="401"/>
      <c r="C30" s="27" t="str">
        <f>C$16</f>
        <v>Membre #5</v>
      </c>
      <c r="D30" s="43">
        <f t="shared" si="6"/>
        <v>0</v>
      </c>
      <c r="E30" s="43">
        <f t="shared" si="7"/>
        <v>0</v>
      </c>
      <c r="F30" s="43">
        <f t="shared" si="3"/>
        <v>0</v>
      </c>
      <c r="G30" s="43">
        <f t="shared" si="3"/>
        <v>0</v>
      </c>
      <c r="H30" s="43">
        <f t="shared" si="3"/>
        <v>0</v>
      </c>
      <c r="I30" s="43">
        <f t="shared" si="3"/>
        <v>0</v>
      </c>
      <c r="J30" s="43">
        <f t="shared" si="8"/>
        <v>0</v>
      </c>
      <c r="K30" s="43">
        <f t="shared" si="3"/>
        <v>0</v>
      </c>
      <c r="L30" s="66">
        <f t="shared" si="4"/>
        <v>0</v>
      </c>
      <c r="M30" s="46">
        <v>0</v>
      </c>
      <c r="N30" s="66">
        <f t="shared" si="5"/>
        <v>0</v>
      </c>
      <c r="O30" s="85" t="s">
        <v>129</v>
      </c>
      <c r="P30" s="86">
        <v>0</v>
      </c>
      <c r="Q30" s="69" t="s">
        <v>52</v>
      </c>
    </row>
    <row r="31" spans="1:19" x14ac:dyDescent="0.2">
      <c r="A31" s="18"/>
      <c r="B31" s="401"/>
      <c r="C31" s="27" t="str">
        <f>C$17</f>
        <v>Membre #6</v>
      </c>
      <c r="D31" s="43">
        <f t="shared" si="6"/>
        <v>0</v>
      </c>
      <c r="E31" s="43">
        <f t="shared" si="7"/>
        <v>0</v>
      </c>
      <c r="F31" s="43">
        <f t="shared" si="3"/>
        <v>0</v>
      </c>
      <c r="G31" s="43">
        <f t="shared" si="3"/>
        <v>0</v>
      </c>
      <c r="H31" s="43">
        <f t="shared" si="3"/>
        <v>0</v>
      </c>
      <c r="I31" s="43">
        <f t="shared" si="3"/>
        <v>0</v>
      </c>
      <c r="J31" s="43">
        <f t="shared" si="8"/>
        <v>0</v>
      </c>
      <c r="K31" s="43">
        <f t="shared" si="3"/>
        <v>0</v>
      </c>
      <c r="L31" s="66">
        <f t="shared" si="4"/>
        <v>0</v>
      </c>
      <c r="M31" s="46">
        <v>0</v>
      </c>
      <c r="N31" s="66">
        <f t="shared" si="5"/>
        <v>0</v>
      </c>
      <c r="O31" s="85" t="s">
        <v>129</v>
      </c>
      <c r="P31" s="86">
        <v>0</v>
      </c>
      <c r="Q31" s="69" t="s">
        <v>52</v>
      </c>
    </row>
    <row r="32" spans="1:19" x14ac:dyDescent="0.2">
      <c r="A32" s="18"/>
      <c r="B32" s="401"/>
      <c r="C32" s="27" t="str">
        <f>C$18</f>
        <v>Membre #7</v>
      </c>
      <c r="D32" s="43">
        <f t="shared" si="6"/>
        <v>0</v>
      </c>
      <c r="E32" s="43">
        <f t="shared" si="7"/>
        <v>0</v>
      </c>
      <c r="F32" s="43">
        <f t="shared" si="3"/>
        <v>0</v>
      </c>
      <c r="G32" s="43">
        <f t="shared" si="3"/>
        <v>0</v>
      </c>
      <c r="H32" s="43">
        <f t="shared" si="3"/>
        <v>0</v>
      </c>
      <c r="I32" s="43">
        <f t="shared" si="3"/>
        <v>0</v>
      </c>
      <c r="J32" s="43">
        <f t="shared" si="8"/>
        <v>0</v>
      </c>
      <c r="K32" s="43">
        <f t="shared" si="3"/>
        <v>0</v>
      </c>
      <c r="L32" s="66">
        <f t="shared" si="4"/>
        <v>0</v>
      </c>
      <c r="M32" s="46">
        <v>0</v>
      </c>
      <c r="N32" s="66">
        <f t="shared" si="5"/>
        <v>0</v>
      </c>
      <c r="O32" s="85" t="s">
        <v>129</v>
      </c>
      <c r="P32" s="86">
        <v>0</v>
      </c>
      <c r="Q32" s="69" t="s">
        <v>52</v>
      </c>
    </row>
    <row r="33" spans="1:17" x14ac:dyDescent="0.2">
      <c r="A33" s="18"/>
      <c r="B33" s="401"/>
      <c r="C33" s="27" t="str">
        <f>C$19</f>
        <v>Membre #8</v>
      </c>
      <c r="D33" s="43">
        <f t="shared" si="6"/>
        <v>0</v>
      </c>
      <c r="E33" s="43">
        <f t="shared" si="7"/>
        <v>0</v>
      </c>
      <c r="F33" s="43">
        <f t="shared" si="3"/>
        <v>0</v>
      </c>
      <c r="G33" s="43">
        <f t="shared" si="3"/>
        <v>0</v>
      </c>
      <c r="H33" s="43">
        <f t="shared" si="3"/>
        <v>0</v>
      </c>
      <c r="I33" s="43">
        <f t="shared" si="3"/>
        <v>0</v>
      </c>
      <c r="J33" s="43">
        <f t="shared" si="8"/>
        <v>0</v>
      </c>
      <c r="K33" s="43">
        <f t="shared" si="3"/>
        <v>0</v>
      </c>
      <c r="L33" s="66">
        <f t="shared" si="4"/>
        <v>0</v>
      </c>
      <c r="M33" s="46">
        <v>0</v>
      </c>
      <c r="N33" s="66">
        <f t="shared" si="5"/>
        <v>0</v>
      </c>
      <c r="O33" s="85" t="s">
        <v>129</v>
      </c>
      <c r="P33" s="86">
        <v>0</v>
      </c>
      <c r="Q33" s="69" t="s">
        <v>52</v>
      </c>
    </row>
    <row r="34" spans="1:17" x14ac:dyDescent="0.2">
      <c r="A34" s="18"/>
      <c r="B34" s="401"/>
      <c r="C34" s="27" t="str">
        <f>C$20</f>
        <v>Membre #9</v>
      </c>
      <c r="D34" s="43">
        <f t="shared" si="6"/>
        <v>0</v>
      </c>
      <c r="E34" s="43">
        <f t="shared" si="7"/>
        <v>0</v>
      </c>
      <c r="F34" s="43">
        <f t="shared" si="3"/>
        <v>0</v>
      </c>
      <c r="G34" s="43">
        <f t="shared" si="3"/>
        <v>0</v>
      </c>
      <c r="H34" s="43">
        <f t="shared" si="3"/>
        <v>0</v>
      </c>
      <c r="I34" s="43">
        <f t="shared" si="3"/>
        <v>0</v>
      </c>
      <c r="J34" s="43">
        <f t="shared" si="8"/>
        <v>0</v>
      </c>
      <c r="K34" s="43">
        <f t="shared" si="3"/>
        <v>0</v>
      </c>
      <c r="L34" s="66">
        <f t="shared" si="4"/>
        <v>0</v>
      </c>
      <c r="M34" s="47">
        <v>0</v>
      </c>
      <c r="N34" s="66">
        <f t="shared" si="5"/>
        <v>0</v>
      </c>
      <c r="O34" s="85" t="s">
        <v>129</v>
      </c>
      <c r="P34" s="86">
        <v>0</v>
      </c>
      <c r="Q34" s="69" t="s">
        <v>52</v>
      </c>
    </row>
    <row r="35" spans="1:17" x14ac:dyDescent="0.2">
      <c r="A35" s="18"/>
      <c r="B35" s="401"/>
      <c r="C35" s="27" t="str">
        <f>C$21</f>
        <v>Membre #10</v>
      </c>
      <c r="D35" s="43">
        <f t="shared" si="6"/>
        <v>0</v>
      </c>
      <c r="E35" s="43">
        <f t="shared" si="7"/>
        <v>0</v>
      </c>
      <c r="F35" s="43">
        <f t="shared" si="3"/>
        <v>0</v>
      </c>
      <c r="G35" s="43">
        <f t="shared" si="3"/>
        <v>0</v>
      </c>
      <c r="H35" s="43">
        <f t="shared" si="3"/>
        <v>0</v>
      </c>
      <c r="I35" s="43">
        <f t="shared" si="3"/>
        <v>0</v>
      </c>
      <c r="J35" s="43">
        <f>IF((J21*0.75)&gt;(I21*0.1),(I21*0.1),J21*0.75)</f>
        <v>0</v>
      </c>
      <c r="K35" s="43">
        <f t="shared" si="3"/>
        <v>0</v>
      </c>
      <c r="L35" s="66">
        <f t="shared" si="4"/>
        <v>0</v>
      </c>
      <c r="M35" s="47">
        <v>0</v>
      </c>
      <c r="N35" s="66">
        <f t="shared" si="5"/>
        <v>0</v>
      </c>
      <c r="O35" s="85" t="s">
        <v>129</v>
      </c>
      <c r="P35" s="86">
        <v>0</v>
      </c>
      <c r="Q35" s="69" t="s">
        <v>52</v>
      </c>
    </row>
    <row r="36" spans="1:17" x14ac:dyDescent="0.2">
      <c r="A36" s="18"/>
      <c r="B36" s="401"/>
      <c r="C36" s="67" t="s">
        <v>131</v>
      </c>
      <c r="D36" s="41">
        <f t="shared" ref="D36:E36" si="9">SUM(D26:D35)</f>
        <v>0</v>
      </c>
      <c r="E36" s="41">
        <f t="shared" si="9"/>
        <v>0</v>
      </c>
      <c r="F36" s="41">
        <f>IF(SUM(F26:F35)&gt;(M22*0.1),(M22*0.1),SUM(F26:F35))</f>
        <v>0</v>
      </c>
      <c r="G36" s="41">
        <f>IF(SUM(G26:G35)&gt;(M22*0.1),(N22*0.1),SUM(G26:G35))</f>
        <v>0</v>
      </c>
      <c r="H36" s="41">
        <f t="shared" ref="H36:M36" si="10">SUM(H26:H35)</f>
        <v>0</v>
      </c>
      <c r="I36" s="41">
        <f>IF(SUM(I26:I35)&gt;25000,25000,SUM(I26:I35))</f>
        <v>0</v>
      </c>
      <c r="J36" s="41">
        <f>SUM(J26:J35)</f>
        <v>0</v>
      </c>
      <c r="K36" s="41">
        <f>IF(SUM(K26:K35)&gt;10000,10000,SUM(K26:K35))</f>
        <v>0</v>
      </c>
      <c r="L36" s="48">
        <f>SUM(D36:K36)</f>
        <v>0</v>
      </c>
      <c r="M36" s="48">
        <f t="shared" si="10"/>
        <v>0</v>
      </c>
      <c r="N36" s="48">
        <f>SUM(N26:N35)</f>
        <v>0</v>
      </c>
      <c r="O36" s="85" t="s">
        <v>129</v>
      </c>
      <c r="P36" s="86">
        <v>0</v>
      </c>
      <c r="Q36" s="69" t="s">
        <v>52</v>
      </c>
    </row>
    <row r="37" spans="1:17" x14ac:dyDescent="0.2">
      <c r="A37" s="18"/>
      <c r="B37" s="401"/>
      <c r="C37" s="27" t="s">
        <v>132</v>
      </c>
      <c r="D37" s="44">
        <v>0</v>
      </c>
      <c r="E37" s="44">
        <v>0</v>
      </c>
      <c r="F37" s="44">
        <v>0</v>
      </c>
      <c r="G37" s="44">
        <v>0</v>
      </c>
      <c r="H37" s="44">
        <v>0</v>
      </c>
      <c r="I37" s="44">
        <v>0</v>
      </c>
      <c r="J37" s="44">
        <v>0</v>
      </c>
      <c r="K37" s="44">
        <v>0</v>
      </c>
      <c r="L37" s="68">
        <f>SUM(D37:K37)</f>
        <v>0</v>
      </c>
      <c r="M37" s="49" t="s">
        <v>133</v>
      </c>
      <c r="N37" s="68"/>
      <c r="O37" s="85" t="s">
        <v>129</v>
      </c>
      <c r="P37" s="86">
        <v>0</v>
      </c>
      <c r="Q37" s="69" t="s">
        <v>52</v>
      </c>
    </row>
    <row r="38" spans="1:17" s="78" customFormat="1" ht="30" customHeight="1" x14ac:dyDescent="0.2">
      <c r="A38" s="74"/>
      <c r="B38" s="401"/>
      <c r="C38" s="79" t="s">
        <v>134</v>
      </c>
      <c r="D38" s="80">
        <f t="shared" ref="D38:K38" si="11">D36-D37</f>
        <v>0</v>
      </c>
      <c r="E38" s="80">
        <f t="shared" si="11"/>
        <v>0</v>
      </c>
      <c r="F38" s="80">
        <f t="shared" si="11"/>
        <v>0</v>
      </c>
      <c r="G38" s="80">
        <f t="shared" si="11"/>
        <v>0</v>
      </c>
      <c r="H38" s="80">
        <f t="shared" si="11"/>
        <v>0</v>
      </c>
      <c r="I38" s="80">
        <f t="shared" si="11"/>
        <v>0</v>
      </c>
      <c r="J38" s="80">
        <f t="shared" si="11"/>
        <v>0</v>
      </c>
      <c r="K38" s="80">
        <f t="shared" si="11"/>
        <v>0</v>
      </c>
      <c r="L38" s="80">
        <f>SUM(L26:L35)-L37</f>
        <v>0</v>
      </c>
      <c r="M38" s="81" t="s">
        <v>120</v>
      </c>
      <c r="N38" s="80">
        <f>(L38+L37)+(N36+M36)</f>
        <v>0</v>
      </c>
      <c r="O38" s="84" t="s">
        <v>135</v>
      </c>
      <c r="P38" s="87">
        <f>SUM(P26:P37)</f>
        <v>0</v>
      </c>
      <c r="Q38" s="82"/>
    </row>
    <row r="39" spans="1:17" ht="50" customHeight="1" x14ac:dyDescent="0.2">
      <c r="B39" s="38"/>
      <c r="C39" s="38"/>
      <c r="D39" s="38"/>
      <c r="E39" s="38"/>
      <c r="F39" s="38"/>
      <c r="G39" s="38"/>
      <c r="H39" s="38"/>
      <c r="I39" s="38"/>
      <c r="J39" s="38"/>
      <c r="K39" s="38"/>
      <c r="L39" s="38"/>
      <c r="M39" s="38"/>
      <c r="N39" s="38"/>
      <c r="O39" s="1"/>
    </row>
    <row r="40" spans="1:17" ht="30" customHeight="1" x14ac:dyDescent="0.2">
      <c r="A40" s="18"/>
      <c r="B40" s="384" t="s">
        <v>136</v>
      </c>
      <c r="C40" s="385"/>
      <c r="D40" s="385"/>
      <c r="E40" s="385"/>
      <c r="F40" s="385"/>
      <c r="G40" s="385"/>
      <c r="H40" s="385"/>
      <c r="I40" s="385"/>
      <c r="J40" s="385"/>
      <c r="K40" s="385"/>
      <c r="L40" s="385"/>
      <c r="M40" s="385"/>
      <c r="N40" s="385"/>
      <c r="O40" s="385"/>
      <c r="P40" s="385"/>
      <c r="Q40" s="386"/>
    </row>
    <row r="41" spans="1:17" ht="30" customHeight="1" x14ac:dyDescent="0.2">
      <c r="A41" s="18"/>
      <c r="B41" s="387" t="s">
        <v>64</v>
      </c>
      <c r="C41" s="368" t="s">
        <v>89</v>
      </c>
      <c r="D41" s="368"/>
      <c r="E41" s="368"/>
      <c r="F41" s="368"/>
      <c r="G41" s="368"/>
      <c r="H41" s="368"/>
      <c r="I41" s="368"/>
      <c r="J41" s="368"/>
      <c r="K41" s="368"/>
      <c r="L41" s="368"/>
      <c r="M41" s="368"/>
      <c r="N41" s="368"/>
      <c r="O41" s="388" t="s">
        <v>13</v>
      </c>
      <c r="P41" s="389"/>
      <c r="Q41" s="390"/>
    </row>
    <row r="42" spans="1:17" ht="16" customHeight="1" x14ac:dyDescent="0.2">
      <c r="A42" s="18"/>
      <c r="B42" s="387"/>
      <c r="C42" s="351" t="s">
        <v>100</v>
      </c>
      <c r="D42" s="28" t="s">
        <v>90</v>
      </c>
      <c r="E42" s="29"/>
      <c r="F42" s="28" t="s">
        <v>102</v>
      </c>
      <c r="G42" s="29"/>
      <c r="H42" s="29"/>
      <c r="I42" s="30" t="s">
        <v>80</v>
      </c>
      <c r="J42" s="31"/>
      <c r="K42" s="31"/>
      <c r="L42" s="353" t="s">
        <v>103</v>
      </c>
      <c r="M42" s="354" t="s">
        <v>104</v>
      </c>
      <c r="N42" s="21"/>
      <c r="O42" s="355" t="s">
        <v>137</v>
      </c>
      <c r="P42" s="356"/>
      <c r="Q42" s="357"/>
    </row>
    <row r="43" spans="1:17" ht="16" customHeight="1" x14ac:dyDescent="0.2">
      <c r="A43" s="18"/>
      <c r="B43" s="387"/>
      <c r="C43" s="352"/>
      <c r="D43" s="34" t="s">
        <v>142</v>
      </c>
      <c r="E43" s="22" t="s">
        <v>108</v>
      </c>
      <c r="F43" s="22" t="s">
        <v>110</v>
      </c>
      <c r="G43" s="22" t="s">
        <v>111</v>
      </c>
      <c r="H43" s="22" t="s">
        <v>112</v>
      </c>
      <c r="I43" s="22" t="s">
        <v>113</v>
      </c>
      <c r="J43" s="22" t="s">
        <v>114</v>
      </c>
      <c r="K43" s="22" t="s">
        <v>115</v>
      </c>
      <c r="L43" s="354"/>
      <c r="M43" s="354"/>
      <c r="N43" s="35" t="s">
        <v>116</v>
      </c>
      <c r="O43" s="358"/>
      <c r="P43" s="359"/>
      <c r="Q43" s="360"/>
    </row>
    <row r="44" spans="1:17" ht="16" customHeight="1" x14ac:dyDescent="0.2">
      <c r="A44" s="18"/>
      <c r="B44" s="387"/>
      <c r="C44" s="24" t="s">
        <v>69</v>
      </c>
      <c r="D44" s="39">
        <v>0</v>
      </c>
      <c r="E44" s="39">
        <v>0</v>
      </c>
      <c r="F44" s="40">
        <v>0</v>
      </c>
      <c r="G44" s="39">
        <v>0</v>
      </c>
      <c r="H44" s="39">
        <v>0</v>
      </c>
      <c r="I44" s="40">
        <v>0</v>
      </c>
      <c r="J44" s="39">
        <v>0</v>
      </c>
      <c r="K44" s="39">
        <v>0</v>
      </c>
      <c r="L44" s="52" t="e">
        <f>M44/M$22</f>
        <v>#DIV/0!</v>
      </c>
      <c r="M44" s="55">
        <f t="shared" ref="M44:M53" si="12">SUM(D44:E44)+SUM(F44:H44)+SUM(I44:K44)</f>
        <v>0</v>
      </c>
      <c r="N44" s="35" t="s">
        <v>117</v>
      </c>
      <c r="O44" s="358"/>
      <c r="P44" s="359"/>
      <c r="Q44" s="360"/>
    </row>
    <row r="45" spans="1:17" ht="16" customHeight="1" x14ac:dyDescent="0.2">
      <c r="A45" s="18"/>
      <c r="B45" s="387"/>
      <c r="C45" s="24" t="s">
        <v>70</v>
      </c>
      <c r="D45" s="39">
        <v>0</v>
      </c>
      <c r="E45" s="39">
        <v>0</v>
      </c>
      <c r="F45" s="40">
        <v>0</v>
      </c>
      <c r="G45" s="39">
        <v>0</v>
      </c>
      <c r="H45" s="39">
        <v>0</v>
      </c>
      <c r="I45" s="40">
        <v>0</v>
      </c>
      <c r="J45" s="39">
        <v>0</v>
      </c>
      <c r="K45" s="39">
        <v>0</v>
      </c>
      <c r="L45" s="52" t="e">
        <f t="shared" ref="L45:L53" si="13">M45/M$22</f>
        <v>#DIV/0!</v>
      </c>
      <c r="M45" s="55">
        <f t="shared" si="12"/>
        <v>0</v>
      </c>
      <c r="N45" s="364">
        <f>L70</f>
        <v>0</v>
      </c>
      <c r="O45" s="358"/>
      <c r="P45" s="359"/>
      <c r="Q45" s="360"/>
    </row>
    <row r="46" spans="1:17" ht="16" customHeight="1" x14ac:dyDescent="0.2">
      <c r="A46" s="18"/>
      <c r="B46" s="387"/>
      <c r="C46" s="24" t="s">
        <v>71</v>
      </c>
      <c r="D46" s="39">
        <v>0</v>
      </c>
      <c r="E46" s="39">
        <v>0</v>
      </c>
      <c r="F46" s="40">
        <v>0</v>
      </c>
      <c r="G46" s="39">
        <v>0</v>
      </c>
      <c r="H46" s="39">
        <v>0</v>
      </c>
      <c r="I46" s="40">
        <v>0</v>
      </c>
      <c r="J46" s="39">
        <v>0</v>
      </c>
      <c r="K46" s="39">
        <v>0</v>
      </c>
      <c r="L46" s="52" t="e">
        <f t="shared" si="13"/>
        <v>#DIV/0!</v>
      </c>
      <c r="M46" s="55">
        <f t="shared" si="12"/>
        <v>0</v>
      </c>
      <c r="N46" s="364"/>
      <c r="O46" s="358"/>
      <c r="P46" s="359"/>
      <c r="Q46" s="360"/>
    </row>
    <row r="47" spans="1:17" ht="16" customHeight="1" x14ac:dyDescent="0.2">
      <c r="A47" s="18"/>
      <c r="B47" s="387"/>
      <c r="C47" s="24" t="s">
        <v>72</v>
      </c>
      <c r="D47" s="39">
        <v>0</v>
      </c>
      <c r="E47" s="39">
        <v>0</v>
      </c>
      <c r="F47" s="40">
        <v>0</v>
      </c>
      <c r="G47" s="39">
        <v>0</v>
      </c>
      <c r="H47" s="39">
        <v>0</v>
      </c>
      <c r="I47" s="40">
        <v>0</v>
      </c>
      <c r="J47" s="39">
        <v>0</v>
      </c>
      <c r="K47" s="39">
        <v>0</v>
      </c>
      <c r="L47" s="52" t="e">
        <f t="shared" si="13"/>
        <v>#DIV/0!</v>
      </c>
      <c r="M47" s="55">
        <f t="shared" si="12"/>
        <v>0</v>
      </c>
      <c r="N47" s="364"/>
      <c r="O47" s="358"/>
      <c r="P47" s="359"/>
      <c r="Q47" s="360"/>
    </row>
    <row r="48" spans="1:17" ht="16" customHeight="1" x14ac:dyDescent="0.2">
      <c r="A48" s="18"/>
      <c r="B48" s="387"/>
      <c r="C48" s="24" t="s">
        <v>73</v>
      </c>
      <c r="D48" s="39">
        <v>0</v>
      </c>
      <c r="E48" s="39">
        <v>0</v>
      </c>
      <c r="F48" s="40">
        <v>0</v>
      </c>
      <c r="G48" s="39">
        <v>0</v>
      </c>
      <c r="H48" s="39">
        <v>0</v>
      </c>
      <c r="I48" s="40">
        <v>0</v>
      </c>
      <c r="J48" s="39">
        <v>0</v>
      </c>
      <c r="K48" s="39">
        <v>0</v>
      </c>
      <c r="L48" s="52" t="e">
        <f t="shared" si="13"/>
        <v>#DIV/0!</v>
      </c>
      <c r="M48" s="55">
        <f t="shared" si="12"/>
        <v>0</v>
      </c>
      <c r="N48" s="365"/>
      <c r="O48" s="358"/>
      <c r="P48" s="359"/>
      <c r="Q48" s="360"/>
    </row>
    <row r="49" spans="1:17" ht="16" customHeight="1" x14ac:dyDescent="0.2">
      <c r="A49" s="18"/>
      <c r="B49" s="387"/>
      <c r="C49" s="24" t="s">
        <v>74</v>
      </c>
      <c r="D49" s="39">
        <v>0</v>
      </c>
      <c r="E49" s="39">
        <v>0</v>
      </c>
      <c r="F49" s="40">
        <v>0</v>
      </c>
      <c r="G49" s="39">
        <v>0</v>
      </c>
      <c r="H49" s="39">
        <v>0</v>
      </c>
      <c r="I49" s="40">
        <v>0</v>
      </c>
      <c r="J49" s="39">
        <v>0</v>
      </c>
      <c r="K49" s="39">
        <v>0</v>
      </c>
      <c r="L49" s="52" t="e">
        <f t="shared" si="13"/>
        <v>#DIV/0!</v>
      </c>
      <c r="M49" s="55">
        <f t="shared" si="12"/>
        <v>0</v>
      </c>
      <c r="N49" s="25"/>
      <c r="O49" s="358"/>
      <c r="P49" s="359"/>
      <c r="Q49" s="360"/>
    </row>
    <row r="50" spans="1:17" ht="16" customHeight="1" x14ac:dyDescent="0.2">
      <c r="A50" s="18"/>
      <c r="B50" s="387"/>
      <c r="C50" s="24" t="s">
        <v>75</v>
      </c>
      <c r="D50" s="39">
        <v>0</v>
      </c>
      <c r="E50" s="39">
        <v>0</v>
      </c>
      <c r="F50" s="40">
        <v>0</v>
      </c>
      <c r="G50" s="39">
        <v>0</v>
      </c>
      <c r="H50" s="39">
        <v>0</v>
      </c>
      <c r="I50" s="40">
        <v>0</v>
      </c>
      <c r="J50" s="39">
        <v>0</v>
      </c>
      <c r="K50" s="39">
        <v>0</v>
      </c>
      <c r="L50" s="52" t="e">
        <f t="shared" si="13"/>
        <v>#DIV/0!</v>
      </c>
      <c r="M50" s="55">
        <f t="shared" si="12"/>
        <v>0</v>
      </c>
      <c r="N50" s="35" t="s">
        <v>138</v>
      </c>
      <c r="O50" s="358"/>
      <c r="P50" s="359"/>
      <c r="Q50" s="360"/>
    </row>
    <row r="51" spans="1:17" ht="16" customHeight="1" x14ac:dyDescent="0.2">
      <c r="A51" s="18"/>
      <c r="B51" s="387"/>
      <c r="C51" s="24" t="s">
        <v>76</v>
      </c>
      <c r="D51" s="39">
        <v>0</v>
      </c>
      <c r="E51" s="39">
        <v>0</v>
      </c>
      <c r="F51" s="40">
        <v>0</v>
      </c>
      <c r="G51" s="39">
        <v>0</v>
      </c>
      <c r="H51" s="39">
        <v>0</v>
      </c>
      <c r="I51" s="40">
        <v>0</v>
      </c>
      <c r="J51" s="39">
        <v>0</v>
      </c>
      <c r="K51" s="39">
        <v>0</v>
      </c>
      <c r="L51" s="52" t="e">
        <f t="shared" si="13"/>
        <v>#DIV/0!</v>
      </c>
      <c r="M51" s="55">
        <f t="shared" si="12"/>
        <v>0</v>
      </c>
      <c r="N51" s="366" t="str">
        <f>IF(M22&gt;M54,"Oui","Non")</f>
        <v>Non</v>
      </c>
      <c r="O51" s="358"/>
      <c r="P51" s="359"/>
      <c r="Q51" s="360"/>
    </row>
    <row r="52" spans="1:17" ht="16" customHeight="1" x14ac:dyDescent="0.2">
      <c r="A52" s="18"/>
      <c r="B52" s="387"/>
      <c r="C52" s="24" t="s">
        <v>77</v>
      </c>
      <c r="D52" s="39">
        <v>0</v>
      </c>
      <c r="E52" s="39">
        <v>0</v>
      </c>
      <c r="F52" s="40">
        <v>0</v>
      </c>
      <c r="G52" s="39">
        <v>0</v>
      </c>
      <c r="H52" s="39">
        <v>0</v>
      </c>
      <c r="I52" s="40">
        <v>0</v>
      </c>
      <c r="J52" s="39">
        <v>0</v>
      </c>
      <c r="K52" s="39">
        <v>0</v>
      </c>
      <c r="L52" s="52" t="e">
        <f t="shared" si="13"/>
        <v>#DIV/0!</v>
      </c>
      <c r="M52" s="55">
        <f t="shared" si="12"/>
        <v>0</v>
      </c>
      <c r="N52" s="366"/>
      <c r="O52" s="358"/>
      <c r="P52" s="359"/>
      <c r="Q52" s="360"/>
    </row>
    <row r="53" spans="1:17" ht="16" customHeight="1" x14ac:dyDescent="0.2">
      <c r="A53" s="18"/>
      <c r="B53" s="387"/>
      <c r="C53" s="24" t="s">
        <v>78</v>
      </c>
      <c r="D53" s="39">
        <v>0</v>
      </c>
      <c r="E53" s="39">
        <v>0</v>
      </c>
      <c r="F53" s="40">
        <v>0</v>
      </c>
      <c r="G53" s="39">
        <v>0</v>
      </c>
      <c r="H53" s="39">
        <v>0</v>
      </c>
      <c r="I53" s="40">
        <v>0</v>
      </c>
      <c r="J53" s="39">
        <v>0</v>
      </c>
      <c r="K53" s="39">
        <v>0</v>
      </c>
      <c r="L53" s="52" t="e">
        <f t="shared" si="13"/>
        <v>#DIV/0!</v>
      </c>
      <c r="M53" s="55">
        <f t="shared" si="12"/>
        <v>0</v>
      </c>
      <c r="N53" s="366"/>
      <c r="O53" s="358"/>
      <c r="P53" s="359"/>
      <c r="Q53" s="360"/>
    </row>
    <row r="54" spans="1:17" ht="16" customHeight="1" x14ac:dyDescent="0.2">
      <c r="A54" s="18"/>
      <c r="B54" s="387"/>
      <c r="C54" s="36" t="s">
        <v>139</v>
      </c>
      <c r="D54" s="54">
        <f t="shared" ref="D54:K54" si="14">SUM(D44:D53)</f>
        <v>0</v>
      </c>
      <c r="E54" s="53">
        <f t="shared" si="14"/>
        <v>0</v>
      </c>
      <c r="F54" s="53">
        <f t="shared" si="14"/>
        <v>0</v>
      </c>
      <c r="G54" s="53">
        <f t="shared" si="14"/>
        <v>0</v>
      </c>
      <c r="H54" s="53">
        <f t="shared" si="14"/>
        <v>0</v>
      </c>
      <c r="I54" s="53">
        <f t="shared" si="14"/>
        <v>0</v>
      </c>
      <c r="J54" s="53">
        <f t="shared" si="14"/>
        <v>0</v>
      </c>
      <c r="K54" s="53">
        <f t="shared" si="14"/>
        <v>0</v>
      </c>
      <c r="L54" s="37" t="s">
        <v>120</v>
      </c>
      <c r="M54" s="56">
        <f>SUM(D54:K54)</f>
        <v>0</v>
      </c>
      <c r="N54" s="367"/>
      <c r="O54" s="361"/>
      <c r="P54" s="362"/>
      <c r="Q54" s="363"/>
    </row>
    <row r="55" spans="1:17" ht="35" customHeight="1" x14ac:dyDescent="0.2">
      <c r="A55" s="18"/>
      <c r="B55" s="387"/>
      <c r="C55" s="368" t="s">
        <v>43</v>
      </c>
      <c r="D55" s="368"/>
      <c r="E55" s="368"/>
      <c r="F55" s="368"/>
      <c r="G55" s="368"/>
      <c r="H55" s="368"/>
      <c r="I55" s="368"/>
      <c r="J55" s="368"/>
      <c r="K55" s="368"/>
      <c r="L55" s="368"/>
      <c r="M55" s="368"/>
      <c r="N55" s="368"/>
      <c r="O55" s="369" t="s">
        <v>121</v>
      </c>
      <c r="P55" s="368"/>
      <c r="Q55" s="370"/>
    </row>
    <row r="56" spans="1:17" x14ac:dyDescent="0.2">
      <c r="A56" s="18"/>
      <c r="B56" s="387"/>
      <c r="C56" s="351" t="s">
        <v>122</v>
      </c>
      <c r="D56" s="28" t="s">
        <v>90</v>
      </c>
      <c r="E56" s="29"/>
      <c r="F56" s="28" t="s">
        <v>102</v>
      </c>
      <c r="G56" s="29"/>
      <c r="H56" s="29"/>
      <c r="I56" s="30" t="s">
        <v>80</v>
      </c>
      <c r="J56" s="31"/>
      <c r="K56" s="31"/>
      <c r="L56" s="353" t="s">
        <v>123</v>
      </c>
      <c r="M56" s="32" t="s">
        <v>124</v>
      </c>
      <c r="N56" s="353" t="s">
        <v>125</v>
      </c>
      <c r="O56" s="375" t="s">
        <v>126</v>
      </c>
      <c r="P56" s="381" t="s">
        <v>140</v>
      </c>
      <c r="Q56" s="351" t="s">
        <v>128</v>
      </c>
    </row>
    <row r="57" spans="1:17" x14ac:dyDescent="0.2">
      <c r="A57" s="18"/>
      <c r="B57" s="387"/>
      <c r="C57" s="352"/>
      <c r="D57" s="22" t="s">
        <v>142</v>
      </c>
      <c r="E57" s="22" t="s">
        <v>108</v>
      </c>
      <c r="F57" s="22" t="s">
        <v>110</v>
      </c>
      <c r="G57" s="22" t="s">
        <v>111</v>
      </c>
      <c r="H57" s="22" t="s">
        <v>112</v>
      </c>
      <c r="I57" s="22" t="s">
        <v>113</v>
      </c>
      <c r="J57" s="22" t="s">
        <v>114</v>
      </c>
      <c r="K57" s="22" t="s">
        <v>115</v>
      </c>
      <c r="L57" s="354"/>
      <c r="M57" s="33"/>
      <c r="N57" s="354"/>
      <c r="O57" s="376"/>
      <c r="P57" s="382"/>
      <c r="Q57" s="383"/>
    </row>
    <row r="58" spans="1:17" x14ac:dyDescent="0.2">
      <c r="A58" s="18"/>
      <c r="B58" s="387"/>
      <c r="C58" s="27" t="str">
        <f>C$44</f>
        <v>Membre #1</v>
      </c>
      <c r="D58" s="43">
        <f>IF(D44*0.75&gt;45000,45000,D44*0.75)</f>
        <v>0</v>
      </c>
      <c r="E58" s="43">
        <f>IF(E44*0.75&gt;15000,15000,E44*0.75)</f>
        <v>0</v>
      </c>
      <c r="F58" s="43">
        <f t="shared" ref="F58:I67" si="15">F44*0.75</f>
        <v>0</v>
      </c>
      <c r="G58" s="43">
        <f t="shared" si="15"/>
        <v>0</v>
      </c>
      <c r="H58" s="43">
        <f t="shared" si="15"/>
        <v>0</v>
      </c>
      <c r="I58" s="43">
        <f>I44*0.75</f>
        <v>0</v>
      </c>
      <c r="J58" s="43">
        <f>IF((J44*0.75)&gt;(I44*0.1),(I44*0.1),J44*0.75)</f>
        <v>0</v>
      </c>
      <c r="K58" s="43">
        <f>K44*0.75</f>
        <v>0</v>
      </c>
      <c r="L58" s="55">
        <f t="shared" ref="L58:L67" si="16">IF(SUM(D58:K58)&gt;60000,60000,SUM(D58:K58))</f>
        <v>0</v>
      </c>
      <c r="M58" s="45">
        <v>0</v>
      </c>
      <c r="N58" s="55">
        <f t="shared" ref="N58:N67" si="17">M44-L58-M58</f>
        <v>0</v>
      </c>
      <c r="O58" s="85" t="s">
        <v>129</v>
      </c>
      <c r="P58" s="86">
        <v>0</v>
      </c>
      <c r="Q58" s="69" t="s">
        <v>52</v>
      </c>
    </row>
    <row r="59" spans="1:17" x14ac:dyDescent="0.2">
      <c r="A59" s="18"/>
      <c r="B59" s="387"/>
      <c r="C59" s="27" t="str">
        <f>C$45</f>
        <v>Membre #2</v>
      </c>
      <c r="D59" s="43">
        <f t="shared" ref="D59:D66" si="18">IF(D45*0.75&gt;45000,45000,D45*0.75)</f>
        <v>0</v>
      </c>
      <c r="E59" s="43">
        <f t="shared" ref="E59:E67" si="19">IF(E45*0.75&gt;15000,15000,E45*0.75)</f>
        <v>0</v>
      </c>
      <c r="F59" s="43">
        <f t="shared" si="15"/>
        <v>0</v>
      </c>
      <c r="G59" s="43">
        <f t="shared" si="15"/>
        <v>0</v>
      </c>
      <c r="H59" s="43">
        <f t="shared" si="15"/>
        <v>0</v>
      </c>
      <c r="I59" s="43">
        <f t="shared" si="15"/>
        <v>0</v>
      </c>
      <c r="J59" s="43">
        <f t="shared" ref="J59" si="20">IF((J45*0.75)&gt;(I45*0.1),(I45*0.1),J45*0.75)</f>
        <v>0</v>
      </c>
      <c r="K59" s="43">
        <f t="shared" ref="K59:K67" si="21">K45*0.75</f>
        <v>0</v>
      </c>
      <c r="L59" s="55">
        <f t="shared" si="16"/>
        <v>0</v>
      </c>
      <c r="M59" s="46">
        <v>0</v>
      </c>
      <c r="N59" s="55">
        <f t="shared" si="17"/>
        <v>0</v>
      </c>
      <c r="O59" s="85" t="s">
        <v>129</v>
      </c>
      <c r="P59" s="86">
        <v>0</v>
      </c>
      <c r="Q59" s="69" t="s">
        <v>52</v>
      </c>
    </row>
    <row r="60" spans="1:17" x14ac:dyDescent="0.2">
      <c r="A60" s="18"/>
      <c r="B60" s="387"/>
      <c r="C60" s="27" t="str">
        <f>C$46</f>
        <v>Membre #3</v>
      </c>
      <c r="D60" s="43">
        <f>IF(D46*0.75&gt;45000,45000,D46*0.75)</f>
        <v>0</v>
      </c>
      <c r="E60" s="43">
        <f>IF(E46*0.75&gt;15000,15000,E46*0.75)</f>
        <v>0</v>
      </c>
      <c r="F60" s="43">
        <f t="shared" si="15"/>
        <v>0</v>
      </c>
      <c r="G60" s="43">
        <f t="shared" si="15"/>
        <v>0</v>
      </c>
      <c r="H60" s="43">
        <f t="shared" si="15"/>
        <v>0</v>
      </c>
      <c r="I60" s="43">
        <f t="shared" si="15"/>
        <v>0</v>
      </c>
      <c r="J60" s="43">
        <f>IF((J46*0.75)&gt;(I46*0.1),(I46*0.1),J46*0.75)</f>
        <v>0</v>
      </c>
      <c r="K60" s="43">
        <f t="shared" si="21"/>
        <v>0</v>
      </c>
      <c r="L60" s="55">
        <f t="shared" si="16"/>
        <v>0</v>
      </c>
      <c r="M60" s="46">
        <v>0</v>
      </c>
      <c r="N60" s="55">
        <f t="shared" si="17"/>
        <v>0</v>
      </c>
      <c r="O60" s="85" t="s">
        <v>129</v>
      </c>
      <c r="P60" s="86">
        <v>0</v>
      </c>
      <c r="Q60" s="69" t="s">
        <v>52</v>
      </c>
    </row>
    <row r="61" spans="1:17" x14ac:dyDescent="0.2">
      <c r="A61" s="18"/>
      <c r="B61" s="387"/>
      <c r="C61" s="27" t="str">
        <f>C$47</f>
        <v>Membre #4</v>
      </c>
      <c r="D61" s="43">
        <f t="shared" si="18"/>
        <v>0</v>
      </c>
      <c r="E61" s="43">
        <f t="shared" si="19"/>
        <v>0</v>
      </c>
      <c r="F61" s="43">
        <f t="shared" si="15"/>
        <v>0</v>
      </c>
      <c r="G61" s="43">
        <f t="shared" si="15"/>
        <v>0</v>
      </c>
      <c r="H61" s="43">
        <f t="shared" si="15"/>
        <v>0</v>
      </c>
      <c r="I61" s="43">
        <f t="shared" si="15"/>
        <v>0</v>
      </c>
      <c r="J61" s="43">
        <f>IF((J47*0.75)&gt;(I47*0.1),(I47*0.1),J47*0.75)</f>
        <v>0</v>
      </c>
      <c r="K61" s="43">
        <f t="shared" si="21"/>
        <v>0</v>
      </c>
      <c r="L61" s="55">
        <f t="shared" si="16"/>
        <v>0</v>
      </c>
      <c r="M61" s="46">
        <v>0</v>
      </c>
      <c r="N61" s="55">
        <f t="shared" si="17"/>
        <v>0</v>
      </c>
      <c r="O61" s="85" t="s">
        <v>129</v>
      </c>
      <c r="P61" s="86">
        <v>0</v>
      </c>
      <c r="Q61" s="69" t="s">
        <v>52</v>
      </c>
    </row>
    <row r="62" spans="1:17" x14ac:dyDescent="0.2">
      <c r="A62" s="18"/>
      <c r="B62" s="387"/>
      <c r="C62" s="27" t="str">
        <f>C$48</f>
        <v>Membre #5</v>
      </c>
      <c r="D62" s="43">
        <f t="shared" si="18"/>
        <v>0</v>
      </c>
      <c r="E62" s="43">
        <f t="shared" si="19"/>
        <v>0</v>
      </c>
      <c r="F62" s="43">
        <f t="shared" si="15"/>
        <v>0</v>
      </c>
      <c r="G62" s="43">
        <f t="shared" si="15"/>
        <v>0</v>
      </c>
      <c r="H62" s="43">
        <f t="shared" si="15"/>
        <v>0</v>
      </c>
      <c r="I62" s="43">
        <f t="shared" si="15"/>
        <v>0</v>
      </c>
      <c r="J62" s="43">
        <f t="shared" ref="J62:J66" si="22">IF((J48*0.75)&gt;(I48*0.1),(I48*0.1),J48*0.75)</f>
        <v>0</v>
      </c>
      <c r="K62" s="43">
        <f t="shared" si="21"/>
        <v>0</v>
      </c>
      <c r="L62" s="55">
        <f t="shared" si="16"/>
        <v>0</v>
      </c>
      <c r="M62" s="46">
        <v>0</v>
      </c>
      <c r="N62" s="55">
        <f t="shared" si="17"/>
        <v>0</v>
      </c>
      <c r="O62" s="85" t="s">
        <v>129</v>
      </c>
      <c r="P62" s="86">
        <v>0</v>
      </c>
      <c r="Q62" s="69" t="s">
        <v>52</v>
      </c>
    </row>
    <row r="63" spans="1:17" x14ac:dyDescent="0.2">
      <c r="A63" s="18"/>
      <c r="B63" s="387"/>
      <c r="C63" s="27" t="str">
        <f>C$49</f>
        <v>Membre #6</v>
      </c>
      <c r="D63" s="43">
        <f t="shared" si="18"/>
        <v>0</v>
      </c>
      <c r="E63" s="43">
        <f t="shared" si="19"/>
        <v>0</v>
      </c>
      <c r="F63" s="43">
        <f t="shared" si="15"/>
        <v>0</v>
      </c>
      <c r="G63" s="43">
        <f t="shared" si="15"/>
        <v>0</v>
      </c>
      <c r="H63" s="43">
        <f t="shared" si="15"/>
        <v>0</v>
      </c>
      <c r="I63" s="43">
        <f t="shared" si="15"/>
        <v>0</v>
      </c>
      <c r="J63" s="43">
        <f t="shared" si="22"/>
        <v>0</v>
      </c>
      <c r="K63" s="43">
        <f t="shared" si="21"/>
        <v>0</v>
      </c>
      <c r="L63" s="55">
        <f t="shared" si="16"/>
        <v>0</v>
      </c>
      <c r="M63" s="46">
        <v>0</v>
      </c>
      <c r="N63" s="55">
        <f t="shared" si="17"/>
        <v>0</v>
      </c>
      <c r="O63" s="85" t="s">
        <v>129</v>
      </c>
      <c r="P63" s="86">
        <v>0</v>
      </c>
      <c r="Q63" s="69" t="s">
        <v>52</v>
      </c>
    </row>
    <row r="64" spans="1:17" x14ac:dyDescent="0.2">
      <c r="A64" s="18"/>
      <c r="B64" s="387"/>
      <c r="C64" s="27" t="str">
        <f>C$50</f>
        <v>Membre #7</v>
      </c>
      <c r="D64" s="43">
        <f t="shared" si="18"/>
        <v>0</v>
      </c>
      <c r="E64" s="43">
        <f t="shared" si="19"/>
        <v>0</v>
      </c>
      <c r="F64" s="43">
        <f t="shared" si="15"/>
        <v>0</v>
      </c>
      <c r="G64" s="43">
        <f t="shared" si="15"/>
        <v>0</v>
      </c>
      <c r="H64" s="43">
        <f t="shared" si="15"/>
        <v>0</v>
      </c>
      <c r="I64" s="43">
        <f t="shared" si="15"/>
        <v>0</v>
      </c>
      <c r="J64" s="43">
        <f t="shared" si="22"/>
        <v>0</v>
      </c>
      <c r="K64" s="43">
        <f t="shared" si="21"/>
        <v>0</v>
      </c>
      <c r="L64" s="55">
        <f t="shared" si="16"/>
        <v>0</v>
      </c>
      <c r="M64" s="46">
        <v>0</v>
      </c>
      <c r="N64" s="55">
        <f t="shared" si="17"/>
        <v>0</v>
      </c>
      <c r="O64" s="85" t="s">
        <v>129</v>
      </c>
      <c r="P64" s="86">
        <v>0</v>
      </c>
      <c r="Q64" s="69" t="s">
        <v>52</v>
      </c>
    </row>
    <row r="65" spans="1:17" x14ac:dyDescent="0.2">
      <c r="A65" s="18"/>
      <c r="B65" s="387"/>
      <c r="C65" s="27" t="str">
        <f>C$51</f>
        <v>Membre #8</v>
      </c>
      <c r="D65" s="43">
        <f t="shared" si="18"/>
        <v>0</v>
      </c>
      <c r="E65" s="43">
        <f t="shared" si="19"/>
        <v>0</v>
      </c>
      <c r="F65" s="43">
        <f t="shared" si="15"/>
        <v>0</v>
      </c>
      <c r="G65" s="43">
        <f t="shared" si="15"/>
        <v>0</v>
      </c>
      <c r="H65" s="43">
        <f t="shared" si="15"/>
        <v>0</v>
      </c>
      <c r="I65" s="43">
        <f t="shared" si="15"/>
        <v>0</v>
      </c>
      <c r="J65" s="43">
        <f t="shared" si="22"/>
        <v>0</v>
      </c>
      <c r="K65" s="43">
        <f t="shared" si="21"/>
        <v>0</v>
      </c>
      <c r="L65" s="55">
        <f t="shared" si="16"/>
        <v>0</v>
      </c>
      <c r="M65" s="46">
        <v>0</v>
      </c>
      <c r="N65" s="55">
        <f t="shared" si="17"/>
        <v>0</v>
      </c>
      <c r="O65" s="85" t="s">
        <v>129</v>
      </c>
      <c r="P65" s="86">
        <v>0</v>
      </c>
      <c r="Q65" s="69" t="s">
        <v>52</v>
      </c>
    </row>
    <row r="66" spans="1:17" x14ac:dyDescent="0.2">
      <c r="A66" s="18"/>
      <c r="B66" s="387"/>
      <c r="C66" s="27" t="str">
        <f>C$52</f>
        <v>Membre #9</v>
      </c>
      <c r="D66" s="43">
        <f t="shared" si="18"/>
        <v>0</v>
      </c>
      <c r="E66" s="43">
        <f t="shared" si="19"/>
        <v>0</v>
      </c>
      <c r="F66" s="43">
        <f t="shared" si="15"/>
        <v>0</v>
      </c>
      <c r="G66" s="43">
        <f t="shared" si="15"/>
        <v>0</v>
      </c>
      <c r="H66" s="43">
        <f t="shared" si="15"/>
        <v>0</v>
      </c>
      <c r="I66" s="43">
        <f t="shared" si="15"/>
        <v>0</v>
      </c>
      <c r="J66" s="43">
        <f t="shared" si="22"/>
        <v>0</v>
      </c>
      <c r="K66" s="43">
        <f t="shared" si="21"/>
        <v>0</v>
      </c>
      <c r="L66" s="55">
        <f t="shared" si="16"/>
        <v>0</v>
      </c>
      <c r="M66" s="47">
        <v>0</v>
      </c>
      <c r="N66" s="55">
        <f t="shared" si="17"/>
        <v>0</v>
      </c>
      <c r="O66" s="85" t="s">
        <v>129</v>
      </c>
      <c r="P66" s="86">
        <v>0</v>
      </c>
      <c r="Q66" s="69" t="s">
        <v>52</v>
      </c>
    </row>
    <row r="67" spans="1:17" x14ac:dyDescent="0.2">
      <c r="A67" s="18"/>
      <c r="B67" s="387"/>
      <c r="C67" s="27" t="str">
        <f>C$53</f>
        <v>Membre #10</v>
      </c>
      <c r="D67" s="43">
        <f>IF(D53*0.75&gt;45000,45000,D53*0.75)</f>
        <v>0</v>
      </c>
      <c r="E67" s="43">
        <f t="shared" si="19"/>
        <v>0</v>
      </c>
      <c r="F67" s="43">
        <f t="shared" si="15"/>
        <v>0</v>
      </c>
      <c r="G67" s="43">
        <f t="shared" si="15"/>
        <v>0</v>
      </c>
      <c r="H67" s="43">
        <f t="shared" si="15"/>
        <v>0</v>
      </c>
      <c r="I67" s="43">
        <f t="shared" si="15"/>
        <v>0</v>
      </c>
      <c r="J67" s="43">
        <f>IF((J53*0.75)&gt;(I53*0.1),(I53*0.1),J53*0.75)</f>
        <v>0</v>
      </c>
      <c r="K67" s="43">
        <f t="shared" si="21"/>
        <v>0</v>
      </c>
      <c r="L67" s="55">
        <f t="shared" si="16"/>
        <v>0</v>
      </c>
      <c r="M67" s="47">
        <v>0</v>
      </c>
      <c r="N67" s="55">
        <f t="shared" si="17"/>
        <v>0</v>
      </c>
      <c r="O67" s="85" t="s">
        <v>129</v>
      </c>
      <c r="P67" s="86">
        <v>0</v>
      </c>
      <c r="Q67" s="69" t="s">
        <v>52</v>
      </c>
    </row>
    <row r="68" spans="1:17" x14ac:dyDescent="0.2">
      <c r="A68" s="18"/>
      <c r="B68" s="387"/>
      <c r="C68" s="36" t="s">
        <v>131</v>
      </c>
      <c r="D68" s="53">
        <f>SUM(D58:D67)</f>
        <v>0</v>
      </c>
      <c r="E68" s="53">
        <f t="shared" ref="E68" si="23">SUM(E58:E67)</f>
        <v>0</v>
      </c>
      <c r="F68" s="53">
        <f>IF(SUM(F58:F67)&gt;(M54*0.1),(M54*0.1),SUM(F58:F67))</f>
        <v>0</v>
      </c>
      <c r="G68" s="53">
        <f>IF(SUM(G58:G67)&gt;(M54*0.1),(N54*0.1),SUM(G58:G67))</f>
        <v>0</v>
      </c>
      <c r="H68" s="53">
        <f t="shared" ref="H68" si="24">SUM(H58:H67)</f>
        <v>0</v>
      </c>
      <c r="I68" s="53">
        <f>IF(SUM(I58:I67)&gt;25000,25000,SUM(I58:I67))</f>
        <v>0</v>
      </c>
      <c r="J68" s="53">
        <f>SUM(J58:J67)</f>
        <v>0</v>
      </c>
      <c r="K68" s="53">
        <f>IF(SUM(K58:K67)&gt;10000,10000,SUM(K58:K67))</f>
        <v>0</v>
      </c>
      <c r="L68" s="56">
        <f>SUM(D68:K68)</f>
        <v>0</v>
      </c>
      <c r="M68" s="56">
        <f>SUM(M58:M67)</f>
        <v>0</v>
      </c>
      <c r="N68" s="57">
        <f>SUM(N58:N67)</f>
        <v>0</v>
      </c>
      <c r="O68" s="85" t="s">
        <v>129</v>
      </c>
      <c r="P68" s="86">
        <v>0</v>
      </c>
      <c r="Q68" s="69" t="s">
        <v>52</v>
      </c>
    </row>
    <row r="69" spans="1:17" x14ac:dyDescent="0.2">
      <c r="A69" s="18"/>
      <c r="B69" s="387"/>
      <c r="C69" s="27" t="s">
        <v>132</v>
      </c>
      <c r="D69" s="44">
        <v>0</v>
      </c>
      <c r="E69" s="44">
        <v>0</v>
      </c>
      <c r="F69" s="44">
        <v>0</v>
      </c>
      <c r="G69" s="44">
        <v>0</v>
      </c>
      <c r="H69" s="44">
        <v>0</v>
      </c>
      <c r="I69" s="44">
        <v>0</v>
      </c>
      <c r="J69" s="44">
        <v>0</v>
      </c>
      <c r="K69" s="44">
        <v>0</v>
      </c>
      <c r="L69" s="58">
        <f>SUM(D69:K69)</f>
        <v>0</v>
      </c>
      <c r="M69" s="49" t="s">
        <v>133</v>
      </c>
      <c r="N69" s="58"/>
      <c r="O69" s="85" t="s">
        <v>129</v>
      </c>
      <c r="P69" s="86">
        <v>0</v>
      </c>
      <c r="Q69" s="69" t="s">
        <v>52</v>
      </c>
    </row>
    <row r="70" spans="1:17" s="78" customFormat="1" ht="30" customHeight="1" x14ac:dyDescent="0.2">
      <c r="A70" s="74"/>
      <c r="B70" s="387"/>
      <c r="C70" s="75" t="s">
        <v>134</v>
      </c>
      <c r="D70" s="76">
        <f t="shared" ref="D70:K70" si="25">D68-D69</f>
        <v>0</v>
      </c>
      <c r="E70" s="76">
        <f t="shared" si="25"/>
        <v>0</v>
      </c>
      <c r="F70" s="76">
        <f t="shared" si="25"/>
        <v>0</v>
      </c>
      <c r="G70" s="76">
        <f t="shared" si="25"/>
        <v>0</v>
      </c>
      <c r="H70" s="76">
        <f t="shared" si="25"/>
        <v>0</v>
      </c>
      <c r="I70" s="76">
        <f t="shared" si="25"/>
        <v>0</v>
      </c>
      <c r="J70" s="76">
        <f t="shared" si="25"/>
        <v>0</v>
      </c>
      <c r="K70" s="76">
        <f t="shared" si="25"/>
        <v>0</v>
      </c>
      <c r="L70" s="76">
        <f>SUM(L58:L67)-L69</f>
        <v>0</v>
      </c>
      <c r="M70" s="59" t="s">
        <v>120</v>
      </c>
      <c r="N70" s="76">
        <f>(L70+L69)+(N68+M68)</f>
        <v>0</v>
      </c>
      <c r="O70" s="83" t="s">
        <v>135</v>
      </c>
      <c r="P70" s="88">
        <f>SUM(P58:P69)</f>
        <v>0</v>
      </c>
      <c r="Q70" s="77"/>
    </row>
    <row r="71" spans="1:17" ht="50" customHeight="1" x14ac:dyDescent="0.2">
      <c r="B71" s="38"/>
      <c r="C71" s="38"/>
      <c r="D71" s="38"/>
      <c r="E71" s="38"/>
      <c r="F71" s="38"/>
      <c r="G71" s="38"/>
      <c r="H71" s="38"/>
      <c r="I71" s="38"/>
      <c r="J71" s="38"/>
      <c r="K71" s="38"/>
      <c r="L71" s="38"/>
      <c r="M71" s="38"/>
      <c r="N71" s="38"/>
      <c r="O71" s="38"/>
    </row>
  </sheetData>
  <mergeCells count="39">
    <mergeCell ref="C24:C25"/>
    <mergeCell ref="L24:L25"/>
    <mergeCell ref="P24:P25"/>
    <mergeCell ref="Q24:Q25"/>
    <mergeCell ref="B2:E2"/>
    <mergeCell ref="C4:J4"/>
    <mergeCell ref="B8:Q8"/>
    <mergeCell ref="B9:B38"/>
    <mergeCell ref="C9:N9"/>
    <mergeCell ref="O9:Q9"/>
    <mergeCell ref="C10:C11"/>
    <mergeCell ref="L10:L11"/>
    <mergeCell ref="M10:M11"/>
    <mergeCell ref="O10:Q22"/>
    <mergeCell ref="N13:N16"/>
    <mergeCell ref="N19:N22"/>
    <mergeCell ref="C23:N23"/>
    <mergeCell ref="O23:Q23"/>
    <mergeCell ref="N56:N57"/>
    <mergeCell ref="O56:O57"/>
    <mergeCell ref="M24:M25"/>
    <mergeCell ref="N24:N25"/>
    <mergeCell ref="O24:O25"/>
    <mergeCell ref="P56:P57"/>
    <mergeCell ref="Q56:Q57"/>
    <mergeCell ref="B40:Q40"/>
    <mergeCell ref="B41:B70"/>
    <mergeCell ref="C41:N41"/>
    <mergeCell ref="O41:Q41"/>
    <mergeCell ref="C42:C43"/>
    <mergeCell ref="L42:L43"/>
    <mergeCell ref="M42:M43"/>
    <mergeCell ref="C56:C57"/>
    <mergeCell ref="L56:L57"/>
    <mergeCell ref="O42:Q54"/>
    <mergeCell ref="N45:N48"/>
    <mergeCell ref="N51:N54"/>
    <mergeCell ref="C55:N55"/>
    <mergeCell ref="O55:Q55"/>
  </mergeCells>
  <dataValidations count="1">
    <dataValidation type="list" allowBlank="1" showInputMessage="1" showErrorMessage="1" sqref="Q26:Q37 Q58:Q69" xr:uid="{11F9CED9-16A4-4045-ABE3-5AA0D33C3855}">
      <formula1>$S$26:$S$27</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F6F2658BFE174F8CCEF9362E707070" ma:contentTypeVersion="25" ma:contentTypeDescription="Create a new document." ma:contentTypeScope="" ma:versionID="a03d24e915a154d5e2bd53ecb38b0064">
  <xsd:schema xmlns:xsd="http://www.w3.org/2001/XMLSchema" xmlns:xs="http://www.w3.org/2001/XMLSchema" xmlns:p="http://schemas.microsoft.com/office/2006/metadata/properties" xmlns:ns2="d6886dbb-040e-4e4a-94b1-1633c53592a6" xmlns:ns3="2bcd6779-94ca-465c-a1bf-187db85e4efe" targetNamespace="http://schemas.microsoft.com/office/2006/metadata/properties" ma:root="true" ma:fieldsID="d22fc317142c3884d4cec40eabb1eaa3" ns2:_="" ns3:_="">
    <xsd:import namespace="d6886dbb-040e-4e4a-94b1-1633c53592a6"/>
    <xsd:import namespace="2bcd6779-94ca-465c-a1bf-187db85e4ef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Location" minOccurs="0"/>
                <xsd:element ref="ns2:MigrationWizId" minOccurs="0"/>
                <xsd:element ref="ns2:MigrationWizIdPermissions" minOccurs="0"/>
                <xsd:element ref="ns2:MigrationWizIdPermissionLevels" minOccurs="0"/>
                <xsd:element ref="ns2:MigrationWizIdDocumentLibraryPermissions" minOccurs="0"/>
                <xsd:element ref="ns2:MigrationWizIdSecurityGroups" minOccurs="0"/>
                <xsd:element ref="ns2:MediaServiceObjectDetectorVersions" minOccurs="0"/>
                <xsd:element ref="ns2:MediaServiceSearchProperties" minOccurs="0"/>
                <xsd:element ref="ns2:Commentaires" minOccurs="0"/>
                <xsd:element ref="ns2:Statutdudocument" minOccurs="0"/>
                <xsd:element ref="ns2:Nexttoche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886dbb-040e-4e4a-94b1-1633c53592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1c48d03-46be-4025-a038-fa11f6db20fc" ma:termSetId="09814cd3-568e-fe90-9814-8d621ff8fb84" ma:anchorId="fba54fb3-c3e1-fe81-a776-ca4b69148c4d" ma:open="true" ma:isKeyword="false">
      <xsd:complexType>
        <xsd:sequence>
          <xsd:element ref="pc:Terms" minOccurs="0" maxOccurs="1"/>
        </xsd:sequence>
      </xsd:complex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igrationWizId" ma:index="22" nillable="true" ma:displayName="MigrationWizId" ma:internalName="MigrationWizId">
      <xsd:simpleType>
        <xsd:restriction base="dms:Text"/>
      </xsd:simpleType>
    </xsd:element>
    <xsd:element name="MigrationWizIdPermissions" ma:index="23" nillable="true" ma:displayName="MigrationWizIdPermissions" ma:internalName="MigrationWizIdPermissions">
      <xsd:simpleType>
        <xsd:restriction base="dms:Text"/>
      </xsd:simpleType>
    </xsd:element>
    <xsd:element name="MigrationWizIdPermissionLevels" ma:index="24" nillable="true" ma:displayName="MigrationWizIdPermissionLevels" ma:internalName="MigrationWizIdPermissionLevels">
      <xsd:simpleType>
        <xsd:restriction base="dms:Text"/>
      </xsd:simpleType>
    </xsd:element>
    <xsd:element name="MigrationWizIdDocumentLibraryPermissions" ma:index="25" nillable="true" ma:displayName="MigrationWizIdDocumentLibraryPermissions" ma:internalName="MigrationWizIdDocumentLibraryPermissions">
      <xsd:simpleType>
        <xsd:restriction base="dms:Text"/>
      </xsd:simpleType>
    </xsd:element>
    <xsd:element name="MigrationWizIdSecurityGroups" ma:index="26" nillable="true" ma:displayName="MigrationWizIdSecurityGroups" ma:internalName="MigrationWizIdSecurityGroups">
      <xsd:simpleType>
        <xsd:restriction base="dms:Text"/>
      </xsd:simpleType>
    </xsd:element>
    <xsd:element name="MediaServiceObjectDetectorVersions" ma:index="27" nillable="true" ma:displayName="MediaServiceObjectDetectorVersions" ma:description="" ma:hidden="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Commentaires" ma:index="29" nillable="true" ma:displayName="Commentaires" ma:format="Dropdown" ma:internalName="Commentaires">
      <xsd:simpleType>
        <xsd:restriction base="dms:Text">
          <xsd:maxLength value="255"/>
        </xsd:restriction>
      </xsd:simpleType>
    </xsd:element>
    <xsd:element name="Statutdudocument" ma:index="30" nillable="true" ma:displayName="Statut du document" ma:description="Donnez l'état du document actuel" ma:format="Dropdown" ma:internalName="Statutdudocument">
      <xsd:simpleType>
        <xsd:restriction base="dms:Choice">
          <xsd:enumeration value="En cours de modification"/>
          <xsd:enumeration value="Révisé"/>
          <xsd:enumeration value="Prêt à être utilisé"/>
          <xsd:enumeration value="À modifier"/>
          <xsd:enumeration value="À réviser - linguistique"/>
          <xsd:enumeration value="Copié dans la trousse Web"/>
          <xsd:enumeration value="Logos modifiés"/>
        </xsd:restriction>
      </xsd:simpleType>
    </xsd:element>
    <xsd:element name="Nexttocheck" ma:index="31" nillable="true" ma:displayName="Next to check" ma:format="Dropdown" ma:internalName="Nexttochec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cd6779-94ca-465c-a1bf-187db85e4efe"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93ddb79-0196-433d-9dd1-7cdd3ae4d0af}" ma:internalName="TaxCatchAll" ma:showField="CatchAllData" ma:web="2bcd6779-94ca-465c-a1bf-187db85e4ef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igrationWizIdSecurityGroups xmlns="d6886dbb-040e-4e4a-94b1-1633c53592a6" xsi:nil="true"/>
    <TaxCatchAll xmlns="2bcd6779-94ca-465c-a1bf-187db85e4efe" xsi:nil="true"/>
    <lcf76f155ced4ddcb4097134ff3c332f xmlns="d6886dbb-040e-4e4a-94b1-1633c53592a6">
      <Terms xmlns="http://schemas.microsoft.com/office/infopath/2007/PartnerControls"/>
    </lcf76f155ced4ddcb4097134ff3c332f>
    <MigrationWizIdDocumentLibraryPermissions xmlns="d6886dbb-040e-4e4a-94b1-1633c53592a6" xsi:nil="true"/>
    <MigrationWizId xmlns="d6886dbb-040e-4e4a-94b1-1633c53592a6" xsi:nil="true"/>
    <MigrationWizIdPermissionLevels xmlns="d6886dbb-040e-4e4a-94b1-1633c53592a6" xsi:nil="true"/>
    <MigrationWizIdPermissions xmlns="d6886dbb-040e-4e4a-94b1-1633c53592a6" xsi:nil="true"/>
    <Commentaires xmlns="d6886dbb-040e-4e4a-94b1-1633c53592a6" xsi:nil="true"/>
    <Statutdudocument xmlns="d6886dbb-040e-4e4a-94b1-1633c53592a6">Prêt à être utilisé</Statutdudocument>
    <Nexttocheck xmlns="d6886dbb-040e-4e4a-94b1-1633c53592a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8C0FC7-809F-4F32-947D-41B9FB997D34}"/>
</file>

<file path=customXml/itemProps2.xml><?xml version="1.0" encoding="utf-8"?>
<ds:datastoreItem xmlns:ds="http://schemas.openxmlformats.org/officeDocument/2006/customXml" ds:itemID="{8B05A748-4C83-4974-83FE-13BA0FD095BA}">
  <ds:schemaRefs>
    <ds:schemaRef ds:uri="http://www.w3.org/XML/1998/namespace"/>
    <ds:schemaRef ds:uri="http://purl.org/dc/elements/1.1/"/>
    <ds:schemaRef ds:uri="http://purl.org/dc/terms/"/>
    <ds:schemaRef ds:uri="2bcd6779-94ca-465c-a1bf-187db85e4efe"/>
    <ds:schemaRef ds:uri="http://schemas.microsoft.com/office/2006/documentManagement/types"/>
    <ds:schemaRef ds:uri="http://schemas.openxmlformats.org/package/2006/metadata/core-properties"/>
    <ds:schemaRef ds:uri="http://schemas.microsoft.com/office/infopath/2007/PartnerControls"/>
    <ds:schemaRef ds:uri="http://schemas.microsoft.com/office/2006/metadata/properties"/>
    <ds:schemaRef ds:uri="d6886dbb-040e-4e4a-94b1-1633c53592a6"/>
    <ds:schemaRef ds:uri="http://purl.org/dc/dcmitype/"/>
  </ds:schemaRefs>
</ds:datastoreItem>
</file>

<file path=customXml/itemProps3.xml><?xml version="1.0" encoding="utf-8"?>
<ds:datastoreItem xmlns:ds="http://schemas.openxmlformats.org/officeDocument/2006/customXml" ds:itemID="{D9548DD7-0EE8-46D2-A9D4-694309F906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Grille Cohorte</vt:lpstr>
      <vt:lpstr>Grille TP (Volet 2)</vt:lpstr>
      <vt:lpstr>Grille PAE (V2) (2)</vt:lpstr>
      <vt:lpstr>Grille TP (V2)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Noura Drouin</dc:creator>
  <cp:keywords/>
  <dc:description/>
  <cp:lastModifiedBy>Amélie Bureau</cp:lastModifiedBy>
  <cp:revision/>
  <dcterms:created xsi:type="dcterms:W3CDTF">2024-06-13T18:33:11Z</dcterms:created>
  <dcterms:modified xsi:type="dcterms:W3CDTF">2024-09-27T17:26:39Z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0x0101007DF6F2658BFE174F8CCEF9362E707070</vt:lpwstr>
  </property>
  <property fmtid="{D5CDD505-2E9C-101B-9397-08002B2CF9AE}" pid="3" name="MediaServiceImageTags">
    <vt:lpwstr/>
  </property>
</Properties>
</file>